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erzbe-my.sharepoint.com/personal/bernhard_senn_bffbern_ch/Documents/ergo-sport.ch/Documents/Sport/Swissleague hikeandfly/2026/Trainingsplanung/"/>
    </mc:Choice>
  </mc:AlternateContent>
  <xr:revisionPtr revIDLastSave="73" documentId="8_{F6F1F857-30F4-4EB9-8905-195B2AB30331}" xr6:coauthVersionLast="47" xr6:coauthVersionMax="47" xr10:uidLastSave="{30531BE7-1969-4AD7-905E-27B0CF6F4E77}"/>
  <bookViews>
    <workbookView xWindow="-120" yWindow="-120" windowWidth="29040" windowHeight="15720" tabRatio="500" activeTab="3" xr2:uid="{00000000-000D-0000-FFFF-FFFF00000000}"/>
  </bookViews>
  <sheets>
    <sheet name="Rahmentrainingsplan 2026" sheetId="6" r:id="rId1"/>
    <sheet name="Makrozyklus" sheetId="1" r:id="rId2"/>
    <sheet name="Mesozyklus" sheetId="3" r:id="rId3"/>
    <sheet name="Mikrozyklus" sheetId="5" r:id="rId4"/>
    <sheet name="Verlinkung" sheetId="2" r:id="rId5"/>
  </sheets>
  <definedNames>
    <definedName name="_xlnm.Print_Area" localSheetId="1">Makrozyklus!$A:$BE</definedName>
    <definedName name="_xlnm.Print_Area" localSheetId="2">Mesozyklus!$A$1:$BH$50</definedName>
    <definedName name="_xlnm.Print_Area" localSheetId="0">'Rahmentrainingsplan 2026'!$A$1:$BE$20</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4" i="6" l="1"/>
  <c r="G4" i="6" s="1"/>
  <c r="AD3" i="5"/>
  <c r="BF16" i="1"/>
  <c r="BE19" i="1"/>
  <c r="L12" i="5"/>
  <c r="H4" i="6" l="1"/>
  <c r="G6" i="6"/>
  <c r="F6" i="6"/>
  <c r="F9" i="6"/>
  <c r="F36" i="1" a="1"/>
  <c r="F36" i="1" s="1"/>
  <c r="A34" i="3"/>
  <c r="A33" i="3"/>
  <c r="AR44" i="5"/>
  <c r="AR49" i="5"/>
  <c r="AR54" i="5"/>
  <c r="AR59" i="5"/>
  <c r="I4" i="6" l="1"/>
  <c r="H6" i="6"/>
  <c r="G9" i="6"/>
  <c r="F7" i="6"/>
  <c r="AV3" i="3"/>
  <c r="AR69" i="5"/>
  <c r="AR64" i="5"/>
  <c r="AR39" i="5"/>
  <c r="AR76" i="5" s="1"/>
  <c r="AN14" i="5"/>
  <c r="R14" i="5"/>
  <c r="G36" i="1" a="1"/>
  <c r="G36" i="1" s="1"/>
  <c r="H36" i="1" a="1"/>
  <c r="H36" i="1" s="1"/>
  <c r="I36" i="1" a="1"/>
  <c r="I36" i="1" s="1"/>
  <c r="J36" i="1" a="1"/>
  <c r="J36" i="1" s="1"/>
  <c r="K36" i="1" a="1"/>
  <c r="K36" i="1" s="1"/>
  <c r="L36" i="1" a="1"/>
  <c r="L36" i="1" s="1"/>
  <c r="M36" i="1" a="1"/>
  <c r="M36" i="1" s="1"/>
  <c r="N36" i="1" a="1"/>
  <c r="N36" i="1" s="1"/>
  <c r="O36" i="1" a="1"/>
  <c r="O36" i="1" s="1"/>
  <c r="Q36" i="1" a="1"/>
  <c r="Q36" i="1" s="1"/>
  <c r="R36" i="1" a="1"/>
  <c r="R36" i="1" s="1"/>
  <c r="S36" i="1" a="1"/>
  <c r="S36" i="1" s="1"/>
  <c r="T36" i="1" a="1"/>
  <c r="T36" i="1" s="1"/>
  <c r="V36" i="1" a="1"/>
  <c r="V36" i="1" s="1"/>
  <c r="W36" i="1" a="1"/>
  <c r="W36" i="1" s="1"/>
  <c r="X36" i="1" a="1"/>
  <c r="X36" i="1" s="1"/>
  <c r="Y36" i="1" a="1"/>
  <c r="Y36" i="1" s="1"/>
  <c r="Z36" i="1" a="1"/>
  <c r="Z36" i="1" s="1"/>
  <c r="AA36" i="1" a="1"/>
  <c r="AA36" i="1" s="1"/>
  <c r="AB36" i="1" a="1"/>
  <c r="AB36" i="1" s="1"/>
  <c r="AC36" i="1" a="1"/>
  <c r="AC36" i="1" s="1"/>
  <c r="AD36" i="1" a="1"/>
  <c r="AD36" i="1" s="1"/>
  <c r="AF36" i="1" a="1"/>
  <c r="AF36" i="1" s="1"/>
  <c r="AG36" i="1" a="1"/>
  <c r="AG36" i="1" s="1"/>
  <c r="AH36" i="1" a="1"/>
  <c r="AH36" i="1" s="1"/>
  <c r="AI36" i="1" a="1"/>
  <c r="AI36" i="1" s="1"/>
  <c r="AJ36" i="1" a="1"/>
  <c r="AJ36" i="1" s="1"/>
  <c r="AL36" i="1" a="1"/>
  <c r="AL36" i="1" s="1"/>
  <c r="AM36" i="1" a="1"/>
  <c r="AM36" i="1" s="1"/>
  <c r="AN36" i="1" a="1"/>
  <c r="AN36" i="1" s="1"/>
  <c r="AO36" i="1" a="1"/>
  <c r="AO36" i="1" s="1"/>
  <c r="AP36" i="1" a="1"/>
  <c r="AP36" i="1" s="1"/>
  <c r="AQ36" i="1" a="1"/>
  <c r="AQ36" i="1" s="1"/>
  <c r="AR36" i="1" a="1"/>
  <c r="AR36" i="1" s="1"/>
  <c r="AS36" i="1" a="1"/>
  <c r="AS36" i="1" s="1"/>
  <c r="AT36" i="1" a="1"/>
  <c r="AT36" i="1" s="1"/>
  <c r="AU36" i="1" a="1"/>
  <c r="AU36" i="1" s="1"/>
  <c r="AV36" i="1" a="1"/>
  <c r="AV36" i="1" s="1"/>
  <c r="AW36" i="1" a="1"/>
  <c r="AW36" i="1" s="1"/>
  <c r="AX36" i="1" a="1"/>
  <c r="AX36" i="1" s="1"/>
  <c r="AY36" i="1" a="1"/>
  <c r="AY36" i="1" s="1"/>
  <c r="AZ36" i="1" a="1"/>
  <c r="AZ36" i="1" s="1"/>
  <c r="BA36" i="1" a="1"/>
  <c r="BA36" i="1" s="1"/>
  <c r="BB36" i="1" a="1"/>
  <c r="BB36" i="1" s="1"/>
  <c r="BC36" i="1" a="1"/>
  <c r="BC36" i="1" s="1"/>
  <c r="BD36" i="1" a="1"/>
  <c r="BD36" i="1" s="1"/>
  <c r="BE36" i="1" a="1"/>
  <c r="BE36" i="1" s="1"/>
  <c r="R11" i="5"/>
  <c r="AS3" i="5"/>
  <c r="I3" i="5"/>
  <c r="A3" i="5"/>
  <c r="A20" i="3"/>
  <c r="A19" i="3"/>
  <c r="A18" i="3"/>
  <c r="AG3" i="3"/>
  <c r="I3" i="3"/>
  <c r="A3" i="3"/>
  <c r="F6" i="3"/>
  <c r="BE18" i="1" a="1"/>
  <c r="BE18" i="1" s="1"/>
  <c r="BD18" i="1"/>
  <c r="BC18" i="1"/>
  <c r="BA18" i="1" a="1"/>
  <c r="BA18" i="1" s="1"/>
  <c r="AX18" i="1" a="1"/>
  <c r="AX18" i="1" s="1"/>
  <c r="AW18" i="1"/>
  <c r="AU18" i="1" a="1"/>
  <c r="AU18" i="1" s="1"/>
  <c r="AS18" i="1" a="1"/>
  <c r="AS18" i="1" s="1"/>
  <c r="AR18" i="1"/>
  <c r="AO18" i="1" a="1"/>
  <c r="AO18" i="1" s="1"/>
  <c r="AN18" i="1"/>
  <c r="AL18" i="1"/>
  <c r="AK18" i="1"/>
  <c r="AI18" i="1" a="1"/>
  <c r="AI18" i="1" s="1"/>
  <c r="AG18" i="1"/>
  <c r="AF18" i="1"/>
  <c r="AD18" i="1"/>
  <c r="AC18" i="1" a="1"/>
  <c r="AC18" i="1" s="1"/>
  <c r="Z18" i="1"/>
  <c r="Y18" i="1" a="1"/>
  <c r="Y18" i="1" s="1"/>
  <c r="W18" i="1" a="1"/>
  <c r="W18" i="1" s="1"/>
  <c r="U18" i="1"/>
  <c r="T18" i="1" a="1"/>
  <c r="T18" i="1" s="1"/>
  <c r="Q18" i="1" a="1"/>
  <c r="Q18" i="1" s="1"/>
  <c r="O18" i="1"/>
  <c r="N18" i="1"/>
  <c r="M18" i="1"/>
  <c r="K18" i="1" a="1"/>
  <c r="K18" i="1" s="1"/>
  <c r="J18" i="1"/>
  <c r="H18" i="1"/>
  <c r="I18" i="1"/>
  <c r="F4" i="1"/>
  <c r="F6" i="1" s="1"/>
  <c r="I6" i="6" l="1"/>
  <c r="J4" i="6"/>
  <c r="H9" i="6"/>
  <c r="G7" i="6"/>
  <c r="AK17" i="3" a="1"/>
  <c r="AK17" i="3" s="1"/>
  <c r="Y17" i="3" a="1"/>
  <c r="Y17" i="3" s="1"/>
  <c r="S17" i="3" a="1"/>
  <c r="S17" i="3" s="1"/>
  <c r="U17" i="3" a="1"/>
  <c r="U17" i="3" s="1"/>
  <c r="M17" i="3" a="1"/>
  <c r="M17" i="3" s="1"/>
  <c r="I17" i="3" a="1"/>
  <c r="I17" i="3" s="1"/>
  <c r="AC17" i="3" a="1"/>
  <c r="AC17" i="3" s="1"/>
  <c r="G17" i="3" a="1"/>
  <c r="G17" i="3" s="1"/>
  <c r="AA17" i="3" a="1"/>
  <c r="AA17" i="3" s="1"/>
  <c r="K12" i="5" s="1" a="1"/>
  <c r="K12" i="5" s="1"/>
  <c r="K17" i="3" a="1"/>
  <c r="K17" i="3" s="1"/>
  <c r="W17" i="3" a="1"/>
  <c r="W17" i="3" s="1"/>
  <c r="AI17" i="3" a="1"/>
  <c r="AI17" i="3" s="1"/>
  <c r="E17" i="3" a="1"/>
  <c r="E17" i="3" s="1"/>
  <c r="AG17" i="3" a="1"/>
  <c r="AG17" i="3" s="1"/>
  <c r="AE17" i="3" a="1"/>
  <c r="AE17" i="3" s="1"/>
  <c r="Q17" i="3" a="1"/>
  <c r="Q17" i="3" s="1"/>
  <c r="AM17" i="3" a="1"/>
  <c r="AM17" i="3" s="1"/>
  <c r="O17" i="3" a="1"/>
  <c r="O17" i="3" s="1"/>
  <c r="K30" i="5" a="1"/>
  <c r="K30" i="5" s="1"/>
  <c r="J30" i="5" a="1"/>
  <c r="J30" i="5" s="1"/>
  <c r="I30" i="5" a="1"/>
  <c r="I30" i="5" s="1"/>
  <c r="H30" i="5" a="1"/>
  <c r="H30" i="5" s="1"/>
  <c r="G30" i="5" a="1"/>
  <c r="G30" i="5" s="1"/>
  <c r="F30" i="5" a="1"/>
  <c r="F30" i="5" s="1"/>
  <c r="AZ3" i="5" a="1"/>
  <c r="AZ3" i="5" s="1"/>
  <c r="J12" i="5" a="1"/>
  <c r="J12" i="5" s="1"/>
  <c r="AI34" i="3" a="1"/>
  <c r="AI34" i="3" s="1"/>
  <c r="AA34" i="3" a="1"/>
  <c r="AA34" i="3" s="1"/>
  <c r="S34" i="3" a="1"/>
  <c r="S34" i="3" s="1"/>
  <c r="K34" i="3" a="1"/>
  <c r="K34" i="3" s="1"/>
  <c r="AG34" i="3" a="1"/>
  <c r="AG34" i="3" s="1"/>
  <c r="Q34" i="3" a="1"/>
  <c r="Q34" i="3" s="1"/>
  <c r="Y33" i="3" a="1"/>
  <c r="Y33" i="3" s="1"/>
  <c r="I33" i="3" a="1"/>
  <c r="I33" i="3" s="1"/>
  <c r="AE34" i="3" a="1"/>
  <c r="AE34" i="3" s="1"/>
  <c r="W34" i="3" a="1"/>
  <c r="W34" i="3" s="1"/>
  <c r="E34" i="3" a="1"/>
  <c r="E34" i="3" s="1"/>
  <c r="AE33" i="3" a="1"/>
  <c r="AE33" i="3" s="1"/>
  <c r="O33" i="3" a="1"/>
  <c r="O33" i="3" s="1"/>
  <c r="AK34" i="3" a="1"/>
  <c r="AK34" i="3" s="1"/>
  <c r="U34" i="3" a="1"/>
  <c r="U34" i="3" s="1"/>
  <c r="AK33" i="3" a="1"/>
  <c r="AK33" i="3" s="1"/>
  <c r="U33" i="3" a="1"/>
  <c r="U33" i="3" s="1"/>
  <c r="AI33" i="3" a="1"/>
  <c r="AI33" i="3" s="1"/>
  <c r="AA33" i="3" a="1"/>
  <c r="AA33" i="3" s="1"/>
  <c r="S33" i="3" a="1"/>
  <c r="S33" i="3" s="1"/>
  <c r="K33" i="3" a="1"/>
  <c r="K33" i="3" s="1"/>
  <c r="Y34" i="3" a="1"/>
  <c r="Y34" i="3" s="1"/>
  <c r="I34" i="3" a="1"/>
  <c r="I34" i="3" s="1"/>
  <c r="AG33" i="3" a="1"/>
  <c r="AG33" i="3" s="1"/>
  <c r="Q33" i="3" a="1"/>
  <c r="Q33" i="3" s="1"/>
  <c r="AM34" i="3" a="1"/>
  <c r="AM34" i="3" s="1"/>
  <c r="O34" i="3" a="1"/>
  <c r="O34" i="3" s="1"/>
  <c r="AM33" i="3" a="1"/>
  <c r="AM33" i="3" s="1"/>
  <c r="W33" i="3" a="1"/>
  <c r="W33" i="3" s="1"/>
  <c r="E33" i="3" a="1"/>
  <c r="E33" i="3" s="1"/>
  <c r="AC34" i="3" a="1"/>
  <c r="AC34" i="3" s="1"/>
  <c r="M34" i="3" a="1"/>
  <c r="M34" i="3" s="1"/>
  <c r="AC33" i="3" a="1"/>
  <c r="AC33" i="3" s="1"/>
  <c r="M33" i="3" a="1"/>
  <c r="M33" i="3" s="1"/>
  <c r="K18" i="3" a="1"/>
  <c r="K18" i="3" s="1"/>
  <c r="G34" i="3" a="1"/>
  <c r="G34" i="3" s="1"/>
  <c r="G33" i="3" a="1"/>
  <c r="G33" i="3" s="1"/>
  <c r="AR75" i="5"/>
  <c r="K21" i="3" a="1"/>
  <c r="K21" i="3" s="1"/>
  <c r="AK18" i="3" a="1"/>
  <c r="AK18" i="3" s="1"/>
  <c r="I18" i="3" a="1"/>
  <c r="I18" i="3" s="1"/>
  <c r="E18" i="3" a="1"/>
  <c r="E18" i="3" s="1"/>
  <c r="AM18" i="3" a="1"/>
  <c r="AM18" i="3" s="1"/>
  <c r="AI18" i="3" a="1"/>
  <c r="AI18" i="3" s="1"/>
  <c r="G18" i="3" a="1"/>
  <c r="G18" i="3" s="1"/>
  <c r="Y18" i="3" a="1"/>
  <c r="Y18" i="3" s="1"/>
  <c r="W18" i="3" a="1"/>
  <c r="W18" i="3" s="1"/>
  <c r="U18" i="3" a="1"/>
  <c r="U18" i="3" s="1"/>
  <c r="AE18" i="3" a="1"/>
  <c r="AE18" i="3" s="1"/>
  <c r="O18" i="3" a="1"/>
  <c r="O18" i="3" s="1"/>
  <c r="S18" i="3" a="1"/>
  <c r="S18" i="3" s="1"/>
  <c r="AG18" i="3" a="1"/>
  <c r="AG18" i="3" s="1"/>
  <c r="Q18" i="3" a="1"/>
  <c r="Q18" i="3" s="1"/>
  <c r="AC18" i="3" a="1"/>
  <c r="AC18" i="3" s="1"/>
  <c r="M18" i="3" a="1"/>
  <c r="M18" i="3" s="1"/>
  <c r="AI21" i="3" a="1"/>
  <c r="AI21" i="3" s="1"/>
  <c r="E21" i="3" a="1"/>
  <c r="E21" i="3" s="1"/>
  <c r="AA18" i="3" a="1"/>
  <c r="AA18" i="3" s="1"/>
  <c r="E16" i="3" a="1"/>
  <c r="E16" i="3" s="1"/>
  <c r="K16" i="3" a="1"/>
  <c r="K16" i="3" s="1"/>
  <c r="G21" i="3" a="1"/>
  <c r="G21" i="3" s="1"/>
  <c r="Y21" i="3" a="1"/>
  <c r="Y21" i="3" s="1"/>
  <c r="W21" i="3" a="1"/>
  <c r="W21" i="3" s="1"/>
  <c r="AA21" i="3" a="1"/>
  <c r="AA21" i="3" s="1"/>
  <c r="U21" i="3" a="1"/>
  <c r="U21" i="3" s="1"/>
  <c r="I21" i="3" a="1"/>
  <c r="I21" i="3" s="1"/>
  <c r="S21" i="3" a="1"/>
  <c r="S21" i="3" s="1"/>
  <c r="AE21" i="3" a="1"/>
  <c r="AE21" i="3" s="1"/>
  <c r="O21" i="3" a="1"/>
  <c r="O21" i="3" s="1"/>
  <c r="AG21" i="3" a="1"/>
  <c r="AG21" i="3" s="1"/>
  <c r="AK21" i="3" a="1"/>
  <c r="AK21" i="3" s="1"/>
  <c r="AM21" i="3" a="1"/>
  <c r="AM21" i="3" s="1"/>
  <c r="AC21" i="3" a="1"/>
  <c r="AC21" i="3" s="1"/>
  <c r="M21" i="3" a="1"/>
  <c r="M21" i="3" s="1"/>
  <c r="Q21" i="3" a="1"/>
  <c r="Q21" i="3" s="1"/>
  <c r="G4" i="1"/>
  <c r="F9" i="1"/>
  <c r="I9" i="6" l="1"/>
  <c r="H7" i="6"/>
  <c r="K4" i="6"/>
  <c r="J6" i="6"/>
  <c r="I12" i="5" a="1"/>
  <c r="I12" i="5" s="1"/>
  <c r="H12" i="5" a="1"/>
  <c r="H12" i="5" s="1"/>
  <c r="F12" i="5" a="1"/>
  <c r="F12" i="5" s="1"/>
  <c r="G12" i="5" a="1"/>
  <c r="G12" i="5" s="1"/>
  <c r="K28" i="5" a="1"/>
  <c r="K28" i="5" s="1"/>
  <c r="K29" i="5" a="1"/>
  <c r="K29" i="5" s="1"/>
  <c r="J29" i="5" a="1"/>
  <c r="J29" i="5" s="1"/>
  <c r="H29" i="5" a="1"/>
  <c r="H29" i="5" s="1"/>
  <c r="G28" i="5" a="1"/>
  <c r="G28" i="5" s="1"/>
  <c r="H28" i="5" a="1"/>
  <c r="H28" i="5" s="1"/>
  <c r="G13" i="5" a="1"/>
  <c r="G13" i="5" s="1"/>
  <c r="G29" i="5" a="1"/>
  <c r="G29" i="5" s="1"/>
  <c r="I29" i="5" a="1"/>
  <c r="I29" i="5" s="1"/>
  <c r="I28" i="5" a="1"/>
  <c r="I28" i="5" s="1"/>
  <c r="I16" i="5" a="1"/>
  <c r="I16" i="5" s="1"/>
  <c r="F29" i="5" a="1"/>
  <c r="F29" i="5" s="1"/>
  <c r="F28" i="5" a="1"/>
  <c r="F28" i="5" s="1"/>
  <c r="G16" i="5" a="1"/>
  <c r="G16" i="5" s="1"/>
  <c r="H13" i="5" a="1"/>
  <c r="H13" i="5" s="1"/>
  <c r="J13" i="5" a="1"/>
  <c r="J13" i="5" s="1"/>
  <c r="H16" i="5" a="1"/>
  <c r="H16" i="5" s="1"/>
  <c r="J16" i="5" a="1"/>
  <c r="J16" i="5" s="1"/>
  <c r="I13" i="5" a="1"/>
  <c r="I13" i="5" s="1"/>
  <c r="J28" i="5" a="1"/>
  <c r="J28" i="5" s="1"/>
  <c r="K16" i="5" a="1"/>
  <c r="K16" i="5" s="1"/>
  <c r="K13" i="5" a="1"/>
  <c r="K13" i="5" s="1"/>
  <c r="F13" i="5" a="1"/>
  <c r="F13" i="5" s="1"/>
  <c r="F16" i="5" a="1"/>
  <c r="F16" i="5" s="1"/>
  <c r="M19" i="3"/>
  <c r="I19" i="3"/>
  <c r="K19" i="3"/>
  <c r="O19" i="3" a="1"/>
  <c r="O19" i="3" s="1"/>
  <c r="AM19" i="3"/>
  <c r="AG19" i="3"/>
  <c r="S19" i="3"/>
  <c r="U19" i="3"/>
  <c r="W19" i="3"/>
  <c r="AA19" i="3" a="1"/>
  <c r="AA19" i="3" s="1"/>
  <c r="G9" i="1"/>
  <c r="F7" i="1"/>
  <c r="G6" i="1"/>
  <c r="H4" i="1"/>
  <c r="K6" i="6" l="1"/>
  <c r="L4" i="6"/>
  <c r="J9" i="6"/>
  <c r="I7" i="6"/>
  <c r="J14" i="5" a="1"/>
  <c r="J14" i="5" s="1"/>
  <c r="K14" i="5" a="1"/>
  <c r="K14" i="5" s="1"/>
  <c r="H14" i="5" a="1"/>
  <c r="H14" i="5" s="1"/>
  <c r="I14" i="5" a="1"/>
  <c r="I14" i="5" s="1"/>
  <c r="H6" i="1"/>
  <c r="I4" i="1"/>
  <c r="H9" i="1"/>
  <c r="G7" i="1"/>
  <c r="K9" i="6" l="1"/>
  <c r="J7" i="6"/>
  <c r="M4" i="6"/>
  <c r="L6" i="6"/>
  <c r="I9" i="1"/>
  <c r="H7" i="1"/>
  <c r="I6" i="1"/>
  <c r="J4" i="1"/>
  <c r="M6" i="6" l="1"/>
  <c r="N4" i="6"/>
  <c r="L9" i="6"/>
  <c r="K7" i="6"/>
  <c r="K4" i="1"/>
  <c r="J6" i="1"/>
  <c r="J9" i="1"/>
  <c r="I7" i="1"/>
  <c r="M9" i="6" l="1"/>
  <c r="L7" i="6"/>
  <c r="N6" i="6"/>
  <c r="O4" i="6"/>
  <c r="J7" i="1"/>
  <c r="K9" i="1"/>
  <c r="L4" i="1"/>
  <c r="K6" i="1"/>
  <c r="O6" i="6" l="1"/>
  <c r="P4" i="6"/>
  <c r="N9" i="6"/>
  <c r="M7" i="6"/>
  <c r="M4" i="1"/>
  <c r="L6" i="1"/>
  <c r="K7" i="1"/>
  <c r="L9" i="1"/>
  <c r="P6" i="6" l="1"/>
  <c r="Q4" i="6"/>
  <c r="N7" i="6"/>
  <c r="O9" i="6"/>
  <c r="L7" i="1"/>
  <c r="M9" i="1"/>
  <c r="N4" i="1"/>
  <c r="M6" i="1"/>
  <c r="O7" i="6" l="1"/>
  <c r="P9" i="6"/>
  <c r="Q6" i="6"/>
  <c r="R4" i="6"/>
  <c r="N6" i="1"/>
  <c r="O4" i="1"/>
  <c r="M7" i="1"/>
  <c r="N9" i="1"/>
  <c r="R6" i="6" l="1"/>
  <c r="S4" i="6"/>
  <c r="P7" i="6"/>
  <c r="Q9" i="6"/>
  <c r="O9" i="1"/>
  <c r="N7" i="1"/>
  <c r="P4" i="1"/>
  <c r="O6" i="1"/>
  <c r="S6" i="6" l="1"/>
  <c r="T4" i="6"/>
  <c r="Q7" i="6"/>
  <c r="R9" i="6"/>
  <c r="P6" i="1"/>
  <c r="Q4" i="1"/>
  <c r="P9" i="1"/>
  <c r="O7" i="1"/>
  <c r="S9" i="6" l="1"/>
  <c r="R7" i="6"/>
  <c r="T6" i="6"/>
  <c r="U4" i="6"/>
  <c r="Q9" i="1"/>
  <c r="P7" i="1"/>
  <c r="Q6" i="1"/>
  <c r="R4" i="1"/>
  <c r="V4" i="6" l="1"/>
  <c r="U6" i="6"/>
  <c r="T9" i="6"/>
  <c r="S7" i="6"/>
  <c r="S4" i="1"/>
  <c r="R6" i="1"/>
  <c r="Q7" i="1"/>
  <c r="R9" i="1"/>
  <c r="U9" i="6" l="1"/>
  <c r="T7" i="6"/>
  <c r="W4" i="6"/>
  <c r="V6" i="6"/>
  <c r="R7" i="1"/>
  <c r="S9" i="1"/>
  <c r="T4" i="1"/>
  <c r="S6" i="1"/>
  <c r="X4" i="6" l="1"/>
  <c r="W6" i="6"/>
  <c r="V9" i="6"/>
  <c r="U7" i="6"/>
  <c r="U4" i="1"/>
  <c r="T6" i="1"/>
  <c r="S7" i="1"/>
  <c r="T9" i="1"/>
  <c r="W9" i="6" l="1"/>
  <c r="V7" i="6"/>
  <c r="Y4" i="6"/>
  <c r="X6" i="6"/>
  <c r="T7" i="1"/>
  <c r="U9" i="1"/>
  <c r="V4" i="1"/>
  <c r="U6" i="1"/>
  <c r="Z4" i="6" l="1"/>
  <c r="Y6" i="6"/>
  <c r="X9" i="6"/>
  <c r="W7" i="6"/>
  <c r="U7" i="1"/>
  <c r="V9" i="1"/>
  <c r="V6" i="1"/>
  <c r="W4" i="1"/>
  <c r="Y9" i="6" l="1"/>
  <c r="X7" i="6"/>
  <c r="Z6" i="6"/>
  <c r="AA4" i="6"/>
  <c r="W6" i="1"/>
  <c r="X4" i="1"/>
  <c r="W9" i="1"/>
  <c r="V7" i="1"/>
  <c r="AA6" i="6" l="1"/>
  <c r="AB4" i="6"/>
  <c r="Z9" i="6"/>
  <c r="Y7" i="6"/>
  <c r="Y4" i="1"/>
  <c r="X6" i="1"/>
  <c r="X9" i="1"/>
  <c r="W7" i="1"/>
  <c r="AA9" i="6" l="1"/>
  <c r="Z7" i="6"/>
  <c r="AB6" i="6"/>
  <c r="AC4" i="6"/>
  <c r="Y9" i="1"/>
  <c r="X7" i="1"/>
  <c r="Y6" i="1"/>
  <c r="Z4" i="1"/>
  <c r="AC6" i="6" l="1"/>
  <c r="AD4" i="6"/>
  <c r="AB9" i="6"/>
  <c r="AA7" i="6"/>
  <c r="G16" i="3" a="1"/>
  <c r="G16" i="3" s="1"/>
  <c r="AA4" i="1"/>
  <c r="Z6" i="1"/>
  <c r="Y7" i="1"/>
  <c r="Z9" i="1"/>
  <c r="AD6" i="6" l="1"/>
  <c r="AE4" i="6"/>
  <c r="AC9" i="6"/>
  <c r="AB7" i="6"/>
  <c r="I16" i="3" a="1"/>
  <c r="I16" i="3" s="1"/>
  <c r="Z7" i="1"/>
  <c r="AA9" i="1"/>
  <c r="AB4" i="1"/>
  <c r="AA6" i="1"/>
  <c r="AC7" i="6" l="1"/>
  <c r="AD9" i="6"/>
  <c r="AE6" i="6"/>
  <c r="AF4" i="6"/>
  <c r="AA7" i="1"/>
  <c r="AB9" i="1"/>
  <c r="AC4" i="1"/>
  <c r="AB6" i="1"/>
  <c r="AG4" i="6" l="1"/>
  <c r="AF6" i="6"/>
  <c r="AD7" i="6"/>
  <c r="AE9" i="6"/>
  <c r="M16" i="3" a="1"/>
  <c r="M16" i="3" s="1"/>
  <c r="AC6" i="1"/>
  <c r="AD4" i="1"/>
  <c r="AB7" i="1"/>
  <c r="AC9" i="1"/>
  <c r="AE7" i="6" l="1"/>
  <c r="AF9" i="6"/>
  <c r="AG6" i="6"/>
  <c r="AH4" i="6"/>
  <c r="O16" i="3" a="1"/>
  <c r="O16" i="3" s="1"/>
  <c r="AD6" i="1"/>
  <c r="AE4" i="1"/>
  <c r="AC7" i="1"/>
  <c r="AD9" i="1"/>
  <c r="AH6" i="6" l="1"/>
  <c r="AI4" i="6"/>
  <c r="AF7" i="6"/>
  <c r="AG9" i="6"/>
  <c r="Q16" i="3" a="1"/>
  <c r="Q16" i="3" s="1"/>
  <c r="AE9" i="1"/>
  <c r="AD7" i="1"/>
  <c r="AE6" i="1"/>
  <c r="AF4" i="1"/>
  <c r="AI6" i="6" l="1"/>
  <c r="AJ4" i="6"/>
  <c r="AG7" i="6"/>
  <c r="AH9" i="6"/>
  <c r="F11" i="5" a="1"/>
  <c r="F11" i="5" s="1"/>
  <c r="S16" i="3" a="1"/>
  <c r="S16" i="3" s="1"/>
  <c r="AF6" i="1"/>
  <c r="AG4" i="1"/>
  <c r="AF9" i="1"/>
  <c r="AE7" i="1"/>
  <c r="AJ6" i="6" l="1"/>
  <c r="AK4" i="6"/>
  <c r="AI9" i="6"/>
  <c r="AH7" i="6"/>
  <c r="G11" i="5" a="1"/>
  <c r="G11" i="5" s="1"/>
  <c r="U16" i="3" a="1"/>
  <c r="U16" i="3" s="1"/>
  <c r="AG6" i="1"/>
  <c r="AH4" i="1"/>
  <c r="AG9" i="1"/>
  <c r="AF7" i="1"/>
  <c r="AJ9" i="6" l="1"/>
  <c r="AI7" i="6"/>
  <c r="AL4" i="6"/>
  <c r="AK6" i="6"/>
  <c r="H11" i="5" a="1"/>
  <c r="H11" i="5" s="1"/>
  <c r="W16" i="3" a="1"/>
  <c r="W16" i="3" s="1"/>
  <c r="AI4" i="1"/>
  <c r="AH6" i="1"/>
  <c r="AH9" i="1"/>
  <c r="AG7" i="1"/>
  <c r="AM4" i="6" l="1"/>
  <c r="AL6" i="6"/>
  <c r="AK9" i="6"/>
  <c r="AJ7" i="6"/>
  <c r="I11" i="5" a="1"/>
  <c r="I11" i="5" s="1"/>
  <c r="Y16" i="3" a="1"/>
  <c r="Y16" i="3" s="1"/>
  <c r="AH7" i="1"/>
  <c r="AI9" i="1"/>
  <c r="AJ4" i="1"/>
  <c r="AI6" i="1"/>
  <c r="AL9" i="6" l="1"/>
  <c r="AK7" i="6"/>
  <c r="AN4" i="6"/>
  <c r="AM6" i="6"/>
  <c r="J11" i="5" a="1"/>
  <c r="J11" i="5" s="1"/>
  <c r="AA16" i="3" a="1"/>
  <c r="AA16" i="3" s="1"/>
  <c r="AK4" i="1"/>
  <c r="AJ6" i="1"/>
  <c r="AI7" i="1"/>
  <c r="AJ9" i="1"/>
  <c r="AO4" i="6" l="1"/>
  <c r="AN6" i="6"/>
  <c r="AL7" i="6"/>
  <c r="AM9" i="6"/>
  <c r="AC16" i="3" a="1"/>
  <c r="AC16" i="3" s="1"/>
  <c r="K11" i="5" a="1"/>
  <c r="K11" i="5" s="1"/>
  <c r="AJ7" i="1"/>
  <c r="AK9" i="1"/>
  <c r="AK6" i="1"/>
  <c r="AL4" i="1"/>
  <c r="AN9" i="6" l="1"/>
  <c r="AM7" i="6"/>
  <c r="AP4" i="6"/>
  <c r="AO6" i="6"/>
  <c r="AE16" i="3" a="1"/>
  <c r="AE16" i="3" s="1"/>
  <c r="AL6" i="1"/>
  <c r="AM4" i="1"/>
  <c r="AK7" i="1"/>
  <c r="AL9" i="1"/>
  <c r="AP6" i="6" l="1"/>
  <c r="AQ4" i="6"/>
  <c r="AO9" i="6"/>
  <c r="AN7" i="6"/>
  <c r="AG16" i="3" a="1"/>
  <c r="AG16" i="3" s="1"/>
  <c r="AM6" i="1"/>
  <c r="AN4" i="1"/>
  <c r="AM9" i="1"/>
  <c r="AL7" i="1"/>
  <c r="AQ6" i="6" l="1"/>
  <c r="AR4" i="6"/>
  <c r="AP9" i="6"/>
  <c r="AO7" i="6"/>
  <c r="AI16" i="3" a="1"/>
  <c r="AI16" i="3" s="1"/>
  <c r="AN9" i="1"/>
  <c r="AM7" i="1"/>
  <c r="AO4" i="1"/>
  <c r="AN6" i="1"/>
  <c r="AS4" i="6" l="1"/>
  <c r="AR6" i="6"/>
  <c r="AQ9" i="6"/>
  <c r="AP7" i="6"/>
  <c r="AK16" i="3" a="1"/>
  <c r="AK16" i="3" s="1"/>
  <c r="AO6" i="1"/>
  <c r="AP4" i="1"/>
  <c r="AO9" i="1"/>
  <c r="AN7" i="1"/>
  <c r="AR9" i="6" l="1"/>
  <c r="AQ7" i="6"/>
  <c r="AS6" i="6"/>
  <c r="AT4" i="6"/>
  <c r="AM16" i="3" a="1"/>
  <c r="AM16" i="3" s="1"/>
  <c r="AP9" i="1"/>
  <c r="AO7" i="1"/>
  <c r="AP6" i="1"/>
  <c r="AQ4" i="1"/>
  <c r="AT6" i="6" l="1"/>
  <c r="AU4" i="6"/>
  <c r="AS9" i="6"/>
  <c r="AR7" i="6"/>
  <c r="AR4" i="1"/>
  <c r="AQ6" i="1"/>
  <c r="AP7" i="1"/>
  <c r="AQ9" i="1"/>
  <c r="AU6" i="6" l="1"/>
  <c r="AV4" i="6"/>
  <c r="AS7" i="6"/>
  <c r="AT9" i="6"/>
  <c r="AQ7" i="1"/>
  <c r="AR9" i="1"/>
  <c r="AS4" i="1"/>
  <c r="AR6" i="1"/>
  <c r="AV6" i="6" l="1"/>
  <c r="AW4" i="6"/>
  <c r="AT7" i="6"/>
  <c r="AU9" i="6"/>
  <c r="AS6" i="1"/>
  <c r="AT4" i="1"/>
  <c r="AR7" i="1"/>
  <c r="AS9" i="1"/>
  <c r="AU7" i="6" l="1"/>
  <c r="AV9" i="6"/>
  <c r="AW6" i="6"/>
  <c r="AX4" i="6"/>
  <c r="AS7" i="1"/>
  <c r="AT9" i="1"/>
  <c r="AT6" i="1"/>
  <c r="AU4" i="1"/>
  <c r="AX6" i="6" l="1"/>
  <c r="AY4" i="6"/>
  <c r="AV7" i="6"/>
  <c r="AW9" i="6"/>
  <c r="AU6" i="1"/>
  <c r="AV4" i="1"/>
  <c r="AU9" i="1"/>
  <c r="AT7" i="1"/>
  <c r="AY6" i="6" l="1"/>
  <c r="AZ4" i="6"/>
  <c r="AW7" i="6"/>
  <c r="AX9" i="6"/>
  <c r="AV9" i="1"/>
  <c r="AU7" i="1"/>
  <c r="AV6" i="1"/>
  <c r="AW4" i="1"/>
  <c r="AZ6" i="6" l="1"/>
  <c r="BA4" i="6"/>
  <c r="AY9" i="6"/>
  <c r="AX7" i="6"/>
  <c r="AW6" i="1"/>
  <c r="AX4" i="1"/>
  <c r="AW9" i="1"/>
  <c r="AV7" i="1"/>
  <c r="BA6" i="6" l="1"/>
  <c r="BB4" i="6"/>
  <c r="AZ9" i="6"/>
  <c r="AY7" i="6"/>
  <c r="AW7" i="1"/>
  <c r="AX9" i="1"/>
  <c r="AY4" i="1"/>
  <c r="AX6" i="1"/>
  <c r="BC4" i="6" l="1"/>
  <c r="BB6" i="6"/>
  <c r="BA9" i="6"/>
  <c r="AZ7" i="6"/>
  <c r="AZ4" i="1"/>
  <c r="AY6" i="1"/>
  <c r="AX7" i="1"/>
  <c r="AY9" i="1"/>
  <c r="BB9" i="6" l="1"/>
  <c r="BA7" i="6"/>
  <c r="BD4" i="6"/>
  <c r="BC6" i="6"/>
  <c r="AY7" i="1"/>
  <c r="AZ9" i="1"/>
  <c r="BA4" i="1"/>
  <c r="AZ6" i="1"/>
  <c r="BE4" i="6" l="1"/>
  <c r="BE6" i="6" s="1"/>
  <c r="BD6" i="6"/>
  <c r="BC9" i="6"/>
  <c r="BB7" i="6"/>
  <c r="BA6" i="1"/>
  <c r="BB4" i="1"/>
  <c r="AZ7" i="1"/>
  <c r="BA9" i="1"/>
  <c r="BD9" i="6" l="1"/>
  <c r="BC7" i="6"/>
  <c r="BA7" i="1"/>
  <c r="BB9" i="1"/>
  <c r="BB6" i="1"/>
  <c r="BC4" i="1"/>
  <c r="BE9" i="6" l="1"/>
  <c r="BE7" i="6" s="1"/>
  <c r="BD7" i="6"/>
  <c r="BC6" i="1"/>
  <c r="BD4" i="1"/>
  <c r="BC9" i="1"/>
  <c r="BB7" i="1"/>
  <c r="BD9" i="1" l="1"/>
  <c r="BC7" i="1"/>
  <c r="BD6" i="1"/>
  <c r="BE4" i="1"/>
  <c r="BE6" i="1" s="1"/>
  <c r="F7" i="5" l="1" a="1"/>
  <c r="F7" i="5" s="1"/>
  <c r="BE9" i="1"/>
  <c r="BD7" i="1"/>
  <c r="BE7" i="1" l="1"/>
  <c r="I7" i="5" a="1"/>
  <c r="I7" i="5" s="1"/>
  <c r="L7"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<sst xmlns="http://schemas.openxmlformats.org/spreadsheetml/2006/main" count="360" uniqueCount="189">
  <si>
    <t>#</t>
  </si>
  <si>
    <t>A1</t>
  </si>
  <si>
    <t>A2</t>
  </si>
  <si>
    <t>A3</t>
  </si>
  <si>
    <t>A4</t>
  </si>
  <si>
    <t>A5</t>
  </si>
  <si>
    <t>A6</t>
  </si>
  <si>
    <t>A7</t>
  </si>
  <si>
    <t>A8</t>
  </si>
  <si>
    <t>A9</t>
  </si>
  <si>
    <t>A10</t>
  </si>
  <si>
    <t>Semaine :</t>
  </si>
  <si>
    <t>Foster's Scale</t>
  </si>
  <si>
    <t>RPE</t>
  </si>
  <si>
    <t>Rest</t>
  </si>
  <si>
    <t>Really, really easy</t>
  </si>
  <si>
    <t>Easy</t>
  </si>
  <si>
    <t>Moderate</t>
  </si>
  <si>
    <t>Somehow hard</t>
  </si>
  <si>
    <t>Hard</t>
  </si>
  <si>
    <t>Really hard</t>
  </si>
  <si>
    <t>Really, really hard</t>
  </si>
  <si>
    <t>As my hardest race/training</t>
  </si>
  <si>
    <t>Load</t>
  </si>
  <si>
    <t>Min</t>
  </si>
  <si>
    <t>Total Load</t>
  </si>
  <si>
    <t>Average Load</t>
  </si>
  <si>
    <t>-</t>
  </si>
  <si>
    <t>*</t>
  </si>
  <si>
    <t>**</t>
  </si>
  <si>
    <t>***</t>
  </si>
  <si>
    <t>****</t>
  </si>
  <si>
    <t>*****</t>
  </si>
  <si>
    <t>Prio</t>
  </si>
  <si>
    <t>1.)</t>
  </si>
  <si>
    <t>2.)</t>
  </si>
  <si>
    <t>3.)</t>
  </si>
  <si>
    <t>4.)</t>
  </si>
  <si>
    <t>5.)</t>
  </si>
  <si>
    <t>6.)</t>
  </si>
  <si>
    <t>Anzahl Wochen pro Mesozyklus:</t>
  </si>
  <si>
    <t>Start des Trainingjahres:</t>
  </si>
  <si>
    <t>Kalenderwoche</t>
  </si>
  <si>
    <t>Datum</t>
  </si>
  <si>
    <t>Saisonziel (SMART):</t>
  </si>
  <si>
    <t>Trainingsphase</t>
  </si>
  <si>
    <t>Trainingsstunden/Woche</t>
  </si>
  <si>
    <t>Stunden/Mesozyklus</t>
  </si>
  <si>
    <t>Stunden/Jahr</t>
  </si>
  <si>
    <t>Trainingsbelastung (ca.)</t>
  </si>
  <si>
    <t>Intensität</t>
  </si>
  <si>
    <t>Umfang</t>
  </si>
  <si>
    <t>Wettkämpfe*</t>
  </si>
  <si>
    <t>Priorität*</t>
  </si>
  <si>
    <t>Trainingslager*</t>
  </si>
  <si>
    <t>Anderes*</t>
  </si>
  <si>
    <t>Bemerkungen Trainer/in</t>
  </si>
  <si>
    <t>Name/Beschreibung</t>
  </si>
  <si>
    <t>Fokus physisches Trainnig</t>
  </si>
  <si>
    <t>Fokus mental</t>
  </si>
  <si>
    <t>Körperliche Belastung</t>
  </si>
  <si>
    <t>Trainingsphasen</t>
  </si>
  <si>
    <t>Vorbereitungsphase</t>
  </si>
  <si>
    <t>Vorwettkampfphase</t>
  </si>
  <si>
    <t>Wettkampfphase</t>
  </si>
  <si>
    <t>Erholungsphase</t>
  </si>
  <si>
    <t>Priorität des Wettkampfs / der Intensität / des Umfangs</t>
  </si>
  <si>
    <t>W1</t>
  </si>
  <si>
    <t>W2</t>
  </si>
  <si>
    <t>W3</t>
  </si>
  <si>
    <t>W4</t>
  </si>
  <si>
    <t>W5</t>
  </si>
  <si>
    <t>W6</t>
  </si>
  <si>
    <t>W7</t>
  </si>
  <si>
    <t>W8</t>
  </si>
  <si>
    <t>W9</t>
  </si>
  <si>
    <t>W10</t>
  </si>
  <si>
    <t>T1</t>
  </si>
  <si>
    <t>T2</t>
  </si>
  <si>
    <t>T3</t>
  </si>
  <si>
    <t>T4</t>
  </si>
  <si>
    <t>T5</t>
  </si>
  <si>
    <t>T6</t>
  </si>
  <si>
    <t>T7</t>
  </si>
  <si>
    <t>T8</t>
  </si>
  <si>
    <t>T9</t>
  </si>
  <si>
    <t>T10</t>
  </si>
  <si>
    <t>Ziel der Trainingsperiode:</t>
  </si>
  <si>
    <t>Fokus physisches Training:</t>
  </si>
  <si>
    <t>Fokus mental:</t>
  </si>
  <si>
    <t xml:space="preserve">Bemerkungen Trainer/in
</t>
  </si>
  <si>
    <t>Wettkämpfe:</t>
  </si>
  <si>
    <t>Trainingslager:</t>
  </si>
  <si>
    <t>Anderes:</t>
  </si>
  <si>
    <t>Fokus Mesozyklus</t>
  </si>
  <si>
    <t>Trainingsinhalt:</t>
  </si>
  <si>
    <t>Schnelligkeit</t>
  </si>
  <si>
    <t>Kraft</t>
  </si>
  <si>
    <t>Explosivität</t>
  </si>
  <si>
    <t>Ausdauer</t>
  </si>
  <si>
    <t>Technik/Taktik</t>
  </si>
  <si>
    <t>Spiel</t>
  </si>
  <si>
    <t>Start des Trainingsjahres:</t>
  </si>
  <si>
    <t># Mesozyklus:</t>
  </si>
  <si>
    <t>Fokus Training physisch:</t>
  </si>
  <si>
    <t>Trainingsplanung</t>
  </si>
  <si>
    <t>Tag</t>
  </si>
  <si>
    <t>Uhrzeit</t>
  </si>
  <si>
    <t>Ort</t>
  </si>
  <si>
    <t>Inhalt/Beschreibung</t>
  </si>
  <si>
    <t>Montag</t>
  </si>
  <si>
    <t>Dienstag</t>
  </si>
  <si>
    <t>Mittwoch</t>
  </si>
  <si>
    <t>Donnerstag</t>
  </si>
  <si>
    <t>Freitag</t>
  </si>
  <si>
    <t>Samstag</t>
  </si>
  <si>
    <t>Sonntag</t>
  </si>
  <si>
    <t>Trainingsauswertung</t>
  </si>
  <si>
    <t>Feedback Athletinnen/Athleten</t>
  </si>
  <si>
    <t>Fazit Trainer/in</t>
  </si>
  <si>
    <t>Nächste gemeinsame Schritte</t>
  </si>
  <si>
    <t># Woche des Zyklus':</t>
  </si>
  <si>
    <t>Planung Mikrozyklus</t>
  </si>
  <si>
    <t>Planung Mesozyklus</t>
  </si>
  <si>
    <t>Swissleague Hike &amp; Fly</t>
  </si>
  <si>
    <t>Planung Makrozyklus</t>
  </si>
  <si>
    <t>Fokus fliegerisches Training</t>
  </si>
  <si>
    <t>Wettkämpfe</t>
  </si>
  <si>
    <t>Trainingslager</t>
  </si>
  <si>
    <t>ED-W</t>
  </si>
  <si>
    <t>Kraftaufbau: Grundlagen erarbeiten mit Langhanteltraining. Technik, Mobilität und Zubringerübungen</t>
  </si>
  <si>
    <t>Fokus physisches Training</t>
  </si>
  <si>
    <t>Fokus Material</t>
  </si>
  <si>
    <t>SC-2</t>
  </si>
  <si>
    <t>SC-3</t>
  </si>
  <si>
    <t>Jahresübersicht</t>
  </si>
  <si>
    <t>Kraftaufbau: Sportartspezifische Übungen. Grundlagenausdauer erarbeiten mit spezifischen und semispezifischen Trainingsmitteln. 1-2 Wettkämpfe Ski&amp;Fly/Skitouring/Skilanglauf</t>
  </si>
  <si>
    <t>Grundlagenausdauer erlangen mit spezifischen und semispezifischen Trainingsmitteln. 1-2 Wettkämpfe Ski&amp;Fly/Skitouring/Skilanglauf/Laufen</t>
  </si>
  <si>
    <t xml:space="preserve">Akrofliegen, ev. Thermikfliegen, Ski&amp;Fly. Grundfertigkeiten verfeinern, Startprozedere beschleunigen/effizienter machen. Nach der Landung beim Packen auf Effizienz und Geschwindigkeit fokussieren. Schnee nutzen um die Skills Hang- und Toplanden zu verbessern und zu verfeinern. </t>
  </si>
  <si>
    <t>Thermikfliegen, Hike&amp;Fly, Ski&amp;Fly. Fokus auf Airtime, Effizienz auf Prozedere Vor- Nachbereiten Start/Landung.</t>
  </si>
  <si>
    <t>Fokus auf erste Wettkämpfe (Gelände, Entscheide)</t>
  </si>
  <si>
    <t>Zuerst längere Intervallformen, 2 Woche vor Wettkampf intermittierende oder Taperingmethode</t>
  </si>
  <si>
    <t>SC-4</t>
  </si>
  <si>
    <t>SM</t>
  </si>
  <si>
    <t>SC-10</t>
  </si>
  <si>
    <t>SC-11</t>
  </si>
  <si>
    <t>SC-5</t>
  </si>
  <si>
    <t>SC-7</t>
  </si>
  <si>
    <t>SC-12</t>
  </si>
  <si>
    <t>Trainingstag Regio</t>
  </si>
  <si>
    <t>Trainingstag Kader</t>
  </si>
  <si>
    <t>Anderes</t>
  </si>
  <si>
    <t>Talent</t>
  </si>
  <si>
    <t>Welchen Schirm will ich nächste Saison fliegen? Eruieren möglicher Varianten. Erste Materialtests machen.</t>
  </si>
  <si>
    <t>Engere Auswahl treffen, vertieft testen und Entscheid bis Mitte März spätestens fällen.</t>
  </si>
  <si>
    <t>Materialwahl definitiv. Optimieren der Ausrüstung. Details erkennen und verbessern.</t>
  </si>
  <si>
    <t>Fokus mental/Ausgleich/Ernährung</t>
  </si>
  <si>
    <t>Material im Training verwenden. Weiter optimieren und in den ersten Wettkämpfen austesten. Nötige Anpassungen in Debriefing festhalten und für den nächsten Wettkampf optimieren.</t>
  </si>
  <si>
    <t>Gute Ernährung beachten. Während Kraftaufbau Eiweisskonzentrat nehmen, insbesondere für Vegi und WenigfleischesserInnen. Vitamin C, D ist besonders wichtig um Infekten vorzubeugen.</t>
  </si>
  <si>
    <t>Nach Wettkämpfen genügend Regeneration einplanen und auf eine ausgewogene Ernährung achten. Prioritäten setzen bei den Wettkämpfen. Es macht Sinn, gewisse Wettkämpfe mit bestimmten Zielen zu bestreiten, die nicht unbedingt mit der Platzierung in Zusammenhang stehen.</t>
  </si>
  <si>
    <t>Fokus auf die geplanten Mehrtagesrennen. Gelände studieren, im Gebiet trainieren gehen. Locals befragen.</t>
  </si>
  <si>
    <t>Studieren des Geländes, der Schlüsselstellen der geplanten Wettkämpfe. Wenn es passt, Trainingstage im entsprechenden Gelände planen.</t>
  </si>
  <si>
    <t>Vorbereitung Mehrtageswettkampf Eigertour / SM. Längere Intervalle im Hinblick auf Wettkampf Volumen reduzieren, Intensität erhöhen. Nach Mehrtageswettkampf genügend Ruhezeit einplanen!! In dieser Zeit 4-6 Trainingseinheiten Kraftaufbau einplanen.</t>
  </si>
  <si>
    <t>Ruhe-woche</t>
  </si>
  <si>
    <t xml:space="preserve">Wettkampfspezifische Skills trainieren. </t>
  </si>
  <si>
    <t>Material à jour halten. Mögliche Verbesserungen immer rasch angehen und in wettkampffreien Wochen austesten.</t>
  </si>
  <si>
    <t>Ernährung für mehrtägige Wettkämpfe austesten. Am Wettkampf selber nie etwas Neues ausprobieren!</t>
  </si>
  <si>
    <t>Der Erholung den nötigen Stellenwert geben. Eigenes Debriefing nach einem Wettkampf machen. Sachen die schlecht funktioniert haben, genauer betrachten und Verbesserungsmöglichkeiten definieren, ausprobieren und danach besser umsetzen.</t>
  </si>
  <si>
    <t>Jahr / Saison 2025</t>
  </si>
  <si>
    <t>©Swissleague H&amp;F Bernhard Senn</t>
  </si>
  <si>
    <t>Nach der Saison 2-3 Wochen Trainingspause. Danach Start mit Kraftaufbau. Alternative Sportarten betreiben, Bewegungsrepertoire erweitern.</t>
  </si>
  <si>
    <t>TL2</t>
  </si>
  <si>
    <t>TL3</t>
  </si>
  <si>
    <t>TK1</t>
  </si>
  <si>
    <t>TL1</t>
  </si>
  <si>
    <t>TK2</t>
  </si>
  <si>
    <t>Training auf die geplanten Wettkämpfe legen. Für die ganze Periode maximal 3 Wettkämpfe! Grundsatz für die Wettkampfwochen: Hohe Intensität, wenig Trainingsvolumen!</t>
  </si>
  <si>
    <t>Fokus auf die Wettkampfplanung. Maximal 3 Wettkämpfe für den ersten Block. Intermittierendes Training/Taperingmethode</t>
  </si>
  <si>
    <t>SF</t>
  </si>
  <si>
    <t>©swissleague HF, Bernhard Senn</t>
  </si>
  <si>
    <t>Jahr / Saison 2026</t>
  </si>
  <si>
    <t>Vercoski</t>
  </si>
  <si>
    <t>TK-1</t>
  </si>
  <si>
    <t>TK-2</t>
  </si>
  <si>
    <t>WTK-1</t>
  </si>
  <si>
    <t>WTK-2</t>
  </si>
  <si>
    <t>SC-6</t>
  </si>
  <si>
    <t>SC-8</t>
  </si>
  <si>
    <t>SC-9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</si>
</sst>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
  </numFmts>
  <fonts count="26" x14ac:knownFonts="1">
    <font>
      <sz val="12"/>
      <color theme="1"/>
      <name val="Calibri"/>
      <family val="2"/>
      <scheme val="minor"/>
    </font>
    <font>
      <b/>
      <sz val="10"/>
      <color theme="1"/>
      <name val="Calibri"/>
      <family val="2"/>
      <scheme val="minor"/>
    </font>
    <font>
      <sz val="10"/>
      <name val="Arial"/>
      <family val="2"/>
    </font>
    <font>
      <sz val="10"/>
      <name val="Calibri"/>
      <family val="2"/>
      <scheme val="minor"/>
    </font>
    <font>
      <sz val="10"/>
      <color theme="1"/>
      <name val="Calibri"/>
      <family val="2"/>
      <scheme val="minor"/>
    </font>
    <font>
      <sz val="11"/>
      <name val="Calibri"/>
      <family val="2"/>
      <scheme val="minor"/>
    </font>
    <font>
      <b/>
      <sz val="12"/>
      <color theme="1"/>
      <name val="Calibri"/>
      <family val="2"/>
      <scheme val="minor"/>
    </font>
    <font>
      <b/>
      <sz val="16"/>
      <color theme="1"/>
      <name val="Calibri"/>
      <family val="2"/>
      <scheme val="minor"/>
    </font>
    <font>
      <b/>
      <sz val="10"/>
      <color theme="0"/>
      <name val="Arial"/>
      <family val="2"/>
    </font>
    <font>
      <sz val="8"/>
      <name val="Calibri"/>
      <family val="2"/>
      <scheme val="minor"/>
    </font>
    <font>
      <b/>
      <sz val="10"/>
      <name val="Arial"/>
      <family val="2"/>
    </font>
    <font>
      <b/>
      <sz val="14"/>
      <color theme="1"/>
      <name val="Calibri"/>
      <family val="2"/>
      <scheme val="minor"/>
    </font>
    <font>
      <b/>
      <u/>
      <sz val="12"/>
      <color theme="1"/>
      <name val="Calibri"/>
      <family val="2"/>
      <scheme val="minor"/>
    </font>
    <font>
      <sz val="8"/>
      <color theme="1"/>
      <name val="Calibri"/>
      <family val="2"/>
      <scheme val="minor"/>
    </font>
    <font>
      <sz val="8"/>
      <color indexed="22"/>
      <name val="Arial"/>
      <family val="2"/>
    </font>
    <font>
      <b/>
      <sz val="13"/>
      <name val="Arial"/>
      <family val="2"/>
    </font>
    <font>
      <b/>
      <sz val="14"/>
      <color indexed="9"/>
      <name val="Arial"/>
      <family val="2"/>
    </font>
    <font>
      <i/>
      <sz val="10"/>
      <name val="Arial"/>
      <family val="2"/>
    </font>
    <font>
      <b/>
      <sz val="12"/>
      <name val="Arial"/>
      <family val="2"/>
    </font>
    <font>
      <b/>
      <sz val="16"/>
      <color indexed="9"/>
      <name val="Arial"/>
      <family val="2"/>
    </font>
    <font>
      <sz val="14"/>
      <name val="Arial"/>
      <family val="2"/>
    </font>
    <font>
      <b/>
      <i/>
      <sz val="14"/>
      <name val="Arial"/>
      <family val="2"/>
    </font>
    <font>
      <b/>
      <sz val="14"/>
      <name val="Arial"/>
      <family val="2"/>
    </font>
    <font>
      <b/>
      <sz val="14"/>
      <color theme="0"/>
      <name val="Arial"/>
      <family val="2"/>
    </font>
    <font>
      <b/>
      <sz val="10"/>
      <name val="Calibri"/>
      <family val="2"/>
      <scheme val="minor"/>
    </font>
    <font>
      <sz val="12"/>
      <color theme="0" tint="-0.34998626667073579"/>
      <name val="Calibri"/>
      <family val="2"/>
      <scheme val="minor"/>
    </font>
  </fonts>
  <fills count="19">
    <fill>
      <patternFill patternType="none"/>
    </fill>
    <fill>
      <patternFill patternType="gray125"/>
    </fill>
    <fill>
      <patternFill patternType="solid">
        <fgColor theme="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C00000"/>
        <bgColor indexed="64"/>
      </patternFill>
    </fill>
    <fill>
      <patternFill patternType="solid">
        <fgColor indexed="22"/>
        <bgColor indexed="64"/>
      </patternFill>
    </fill>
    <fill>
      <patternFill patternType="solid">
        <fgColor indexed="8"/>
        <bgColor indexed="64"/>
      </patternFill>
    </fill>
    <fill>
      <patternFill patternType="solid">
        <fgColor indexed="9"/>
        <bgColor indexed="64"/>
      </patternFill>
    </fill>
    <fill>
      <patternFill patternType="solid">
        <fgColor theme="1"/>
        <bgColor indexed="64"/>
      </patternFill>
    </fill>
    <fill>
      <patternFill patternType="solid">
        <fgColor theme="0"/>
        <bgColor indexed="64"/>
      </patternFill>
    </fill>
    <fill>
      <patternFill patternType="solid">
        <fgColor rgb="FFFFD85B"/>
        <bgColor indexed="64"/>
      </patternFill>
    </fill>
    <fill>
      <patternFill patternType="solid">
        <fgColor rgb="FFFFFF00"/>
        <bgColor indexed="64"/>
      </patternFill>
    </fill>
    <fill>
      <patternFill patternType="solid">
        <fgColor theme="4"/>
        <bgColor indexed="64"/>
      </patternFill>
    </fill>
    <fill>
      <patternFill patternType="solid">
        <fgColor rgb="FFFFC000"/>
        <bgColor indexed="64"/>
      </patternFill>
    </fill>
  </fills>
  <borders count="118">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top/>
      <bottom style="thin">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top/>
      <bottom style="dotted">
        <color auto="1"/>
      </bottom>
      <diagonal/>
    </border>
    <border>
      <left/>
      <right/>
      <top style="thick">
        <color auto="1"/>
      </top>
      <bottom/>
      <diagonal/>
    </border>
    <border>
      <left/>
      <right style="thin">
        <color auto="1"/>
      </right>
      <top style="thick">
        <color auto="1"/>
      </top>
      <bottom/>
      <diagonal/>
    </border>
    <border>
      <left style="thin">
        <color auto="1"/>
      </left>
      <right/>
      <top style="thick">
        <color auto="1"/>
      </top>
      <bottom/>
      <diagonal/>
    </border>
    <border>
      <left/>
      <right style="thick">
        <color auto="1"/>
      </right>
      <top style="thin">
        <color auto="1"/>
      </top>
      <bottom style="dotted">
        <color auto="1"/>
      </bottom>
      <diagonal/>
    </border>
    <border>
      <left/>
      <right style="thick">
        <color auto="1"/>
      </right>
      <top style="dotted">
        <color auto="1"/>
      </top>
      <bottom style="dotted">
        <color auto="1"/>
      </bottom>
      <diagonal/>
    </border>
    <border>
      <left/>
      <right style="thick">
        <color auto="1"/>
      </right>
      <top style="dotted">
        <color auto="1"/>
      </top>
      <bottom style="thin">
        <color auto="1"/>
      </bottom>
      <diagonal/>
    </border>
    <border>
      <left/>
      <right style="thick">
        <color auto="1"/>
      </right>
      <top style="dotted">
        <color auto="1"/>
      </top>
      <bottom style="thick">
        <color auto="1"/>
      </bottom>
      <diagonal/>
    </border>
    <border>
      <left style="thin">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thin">
        <color auto="1"/>
      </right>
      <top style="dotted">
        <color auto="1"/>
      </top>
      <bottom/>
      <diagonal/>
    </border>
    <border>
      <left style="thin">
        <color auto="1"/>
      </left>
      <right style="dotted">
        <color auto="1"/>
      </right>
      <top/>
      <bottom style="dotted">
        <color auto="1"/>
      </bottom>
      <diagonal/>
    </border>
    <border>
      <left style="dotted">
        <color auto="1"/>
      </left>
      <right style="dotted">
        <color auto="1"/>
      </right>
      <top/>
      <bottom style="dotted">
        <color auto="1"/>
      </bottom>
      <diagonal/>
    </border>
    <border>
      <left style="dotted">
        <color auto="1"/>
      </left>
      <right style="thin">
        <color auto="1"/>
      </right>
      <top/>
      <bottom style="dotted">
        <color auto="1"/>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top/>
      <bottom style="dotted">
        <color auto="1"/>
      </bottom>
      <diagonal/>
    </border>
    <border>
      <left style="thick">
        <color auto="1"/>
      </left>
      <right/>
      <top style="thick">
        <color auto="1"/>
      </top>
      <bottom/>
      <diagonal/>
    </border>
    <border>
      <left style="thick">
        <color auto="1"/>
      </left>
      <right/>
      <top/>
      <bottom/>
      <diagonal/>
    </border>
    <border>
      <left style="thick">
        <color auto="1"/>
      </left>
      <right/>
      <top/>
      <bottom style="thick">
        <color auto="1"/>
      </bottom>
      <diagonal/>
    </border>
    <border>
      <left/>
      <right/>
      <top/>
      <bottom style="thick">
        <color auto="1"/>
      </bottom>
      <diagonal/>
    </border>
    <border>
      <left style="thick">
        <color auto="1"/>
      </left>
      <right/>
      <top/>
      <bottom style="thin">
        <color auto="1"/>
      </bottom>
      <diagonal/>
    </border>
    <border>
      <left style="dashed">
        <color auto="1"/>
      </left>
      <right style="dashed">
        <color auto="1"/>
      </right>
      <top style="thick">
        <color auto="1"/>
      </top>
      <bottom/>
      <diagonal/>
    </border>
    <border>
      <left style="dashed">
        <color auto="1"/>
      </left>
      <right style="thick">
        <color auto="1"/>
      </right>
      <top style="thick">
        <color auto="1"/>
      </top>
      <bottom/>
      <diagonal/>
    </border>
    <border>
      <left style="dashed">
        <color auto="1"/>
      </left>
      <right style="dashed">
        <color auto="1"/>
      </right>
      <top/>
      <bottom/>
      <diagonal/>
    </border>
    <border>
      <left style="dashed">
        <color auto="1"/>
      </left>
      <right style="thick">
        <color auto="1"/>
      </right>
      <top/>
      <bottom/>
      <diagonal/>
    </border>
    <border>
      <left style="dashed">
        <color auto="1"/>
      </left>
      <right style="dashed">
        <color auto="1"/>
      </right>
      <top style="thick">
        <color auto="1"/>
      </top>
      <bottom style="dotted">
        <color auto="1"/>
      </bottom>
      <diagonal/>
    </border>
    <border>
      <left style="dashed">
        <color auto="1"/>
      </left>
      <right style="thick">
        <color auto="1"/>
      </right>
      <top style="thick">
        <color auto="1"/>
      </top>
      <bottom style="dotted">
        <color auto="1"/>
      </bottom>
      <diagonal/>
    </border>
    <border>
      <left style="dashed">
        <color auto="1"/>
      </left>
      <right style="dashed">
        <color auto="1"/>
      </right>
      <top style="dotted">
        <color auto="1"/>
      </top>
      <bottom style="dotted">
        <color auto="1"/>
      </bottom>
      <diagonal/>
    </border>
    <border>
      <left style="dashed">
        <color auto="1"/>
      </left>
      <right style="thick">
        <color auto="1"/>
      </right>
      <top style="dotted">
        <color auto="1"/>
      </top>
      <bottom style="dotted">
        <color auto="1"/>
      </bottom>
      <diagonal/>
    </border>
    <border>
      <left style="dashed">
        <color auto="1"/>
      </left>
      <right style="dashed">
        <color auto="1"/>
      </right>
      <top style="dotted">
        <color auto="1"/>
      </top>
      <bottom style="thin">
        <color auto="1"/>
      </bottom>
      <diagonal/>
    </border>
    <border>
      <left style="dashed">
        <color auto="1"/>
      </left>
      <right style="thick">
        <color auto="1"/>
      </right>
      <top style="dotted">
        <color auto="1"/>
      </top>
      <bottom style="thin">
        <color auto="1"/>
      </bottom>
      <diagonal/>
    </border>
    <border>
      <left style="dashed">
        <color auto="1"/>
      </left>
      <right style="dashed">
        <color auto="1"/>
      </right>
      <top/>
      <bottom style="dotted">
        <color auto="1"/>
      </bottom>
      <diagonal/>
    </border>
    <border>
      <left style="dashed">
        <color auto="1"/>
      </left>
      <right style="thick">
        <color auto="1"/>
      </right>
      <top/>
      <bottom style="dotted">
        <color auto="1"/>
      </bottom>
      <diagonal/>
    </border>
    <border>
      <left style="dashed">
        <color auto="1"/>
      </left>
      <right style="dashed">
        <color auto="1"/>
      </right>
      <top style="dotted">
        <color auto="1"/>
      </top>
      <bottom style="thick">
        <color auto="1"/>
      </bottom>
      <diagonal/>
    </border>
    <border>
      <left style="dashed">
        <color auto="1"/>
      </left>
      <right style="thick">
        <color auto="1"/>
      </right>
      <top style="dotted">
        <color auto="1"/>
      </top>
      <bottom style="thick">
        <color auto="1"/>
      </bottom>
      <diagonal/>
    </border>
    <border>
      <left style="dashed">
        <color auto="1"/>
      </left>
      <right/>
      <top style="dotted">
        <color auto="1"/>
      </top>
      <bottom style="dotted">
        <color auto="1"/>
      </bottom>
      <diagonal/>
    </border>
    <border>
      <left style="dashed">
        <color auto="1"/>
      </left>
      <right/>
      <top style="thick">
        <color auto="1"/>
      </top>
      <bottom style="dotted">
        <color auto="1"/>
      </bottom>
      <diagonal/>
    </border>
    <border>
      <left/>
      <right style="thick">
        <color auto="1"/>
      </right>
      <top style="thick">
        <color auto="1"/>
      </top>
      <bottom style="dotted">
        <color auto="1"/>
      </bottom>
      <diagonal/>
    </border>
    <border>
      <left style="dashed">
        <color auto="1"/>
      </left>
      <right/>
      <top style="dotted">
        <color auto="1"/>
      </top>
      <bottom style="thin">
        <color auto="1"/>
      </bottom>
      <diagonal/>
    </border>
    <border>
      <left style="dashed">
        <color auto="1"/>
      </left>
      <right/>
      <top style="thin">
        <color auto="1"/>
      </top>
      <bottom style="dotted">
        <color auto="1"/>
      </bottom>
      <diagonal/>
    </border>
    <border>
      <left style="dashed">
        <color auto="1"/>
      </left>
      <right/>
      <top style="dotted">
        <color auto="1"/>
      </top>
      <bottom style="thick">
        <color auto="1"/>
      </bottom>
      <diagonal/>
    </border>
    <border>
      <left/>
      <right style="dashed">
        <color auto="1"/>
      </right>
      <top style="thick">
        <color auto="1"/>
      </top>
      <bottom/>
      <diagonal/>
    </border>
    <border>
      <left/>
      <right style="dashed">
        <color auto="1"/>
      </right>
      <top/>
      <bottom/>
      <diagonal/>
    </border>
    <border>
      <left/>
      <right style="dashed">
        <color auto="1"/>
      </right>
      <top style="thick">
        <color auto="1"/>
      </top>
      <bottom style="dotted">
        <color auto="1"/>
      </bottom>
      <diagonal/>
    </border>
    <border>
      <left/>
      <right style="dashed">
        <color auto="1"/>
      </right>
      <top style="dotted">
        <color auto="1"/>
      </top>
      <bottom style="dotted">
        <color auto="1"/>
      </bottom>
      <diagonal/>
    </border>
    <border>
      <left/>
      <right style="dashed">
        <color auto="1"/>
      </right>
      <top style="dotted">
        <color auto="1"/>
      </top>
      <bottom style="thin">
        <color auto="1"/>
      </bottom>
      <diagonal/>
    </border>
    <border>
      <left/>
      <right style="dashed">
        <color auto="1"/>
      </right>
      <top/>
      <bottom style="dotted">
        <color auto="1"/>
      </bottom>
      <diagonal/>
    </border>
    <border>
      <left/>
      <right style="dashed">
        <color auto="1"/>
      </right>
      <top style="dotted">
        <color auto="1"/>
      </top>
      <bottom style="thick">
        <color auto="1"/>
      </bottom>
      <diagonal/>
    </border>
    <border>
      <left/>
      <right style="dashed">
        <color auto="1"/>
      </right>
      <top/>
      <bottom style="thin">
        <color auto="1"/>
      </bottom>
      <diagonal/>
    </border>
    <border>
      <left/>
      <right style="dashed">
        <color auto="1"/>
      </right>
      <top/>
      <bottom style="thick">
        <color auto="1"/>
      </bottom>
      <diagonal/>
    </border>
    <border>
      <left/>
      <right/>
      <top style="dotted">
        <color auto="1"/>
      </top>
      <bottom style="thin">
        <color auto="1"/>
      </bottom>
      <diagonal/>
    </border>
    <border>
      <left/>
      <right/>
      <top/>
      <bottom style="hair">
        <color auto="1"/>
      </bottom>
      <diagonal/>
    </border>
    <border>
      <left/>
      <right/>
      <top style="hair">
        <color auto="1"/>
      </top>
      <bottom style="hair">
        <color auto="1"/>
      </bottom>
      <diagonal/>
    </border>
    <border>
      <left style="thick">
        <color auto="1"/>
      </left>
      <right/>
      <top style="thick">
        <color auto="1"/>
      </top>
      <bottom style="dotted">
        <color auto="1"/>
      </bottom>
      <diagonal/>
    </border>
    <border>
      <left/>
      <right/>
      <top style="thick">
        <color auto="1"/>
      </top>
      <bottom style="dotted">
        <color auto="1"/>
      </bottom>
      <diagonal/>
    </border>
    <border>
      <left/>
      <right style="thick">
        <color auto="1"/>
      </right>
      <top style="thick">
        <color auto="1"/>
      </top>
      <bottom/>
      <diagonal/>
    </border>
    <border>
      <left/>
      <right style="thick">
        <color auto="1"/>
      </right>
      <top/>
      <bottom style="thick">
        <color auto="1"/>
      </bottom>
      <diagonal/>
    </border>
    <border>
      <left style="thick">
        <color auto="1"/>
      </left>
      <right/>
      <top style="dotted">
        <color auto="1"/>
      </top>
      <bottom style="dotted">
        <color auto="1"/>
      </bottom>
      <diagonal/>
    </border>
    <border>
      <left style="thick">
        <color auto="1"/>
      </left>
      <right/>
      <top style="dotted">
        <color auto="1"/>
      </top>
      <bottom style="thick">
        <color auto="1"/>
      </bottom>
      <diagonal/>
    </border>
    <border>
      <left/>
      <right/>
      <top style="dotted">
        <color auto="1"/>
      </top>
      <bottom style="thick">
        <color auto="1"/>
      </bottom>
      <diagonal/>
    </border>
    <border>
      <left style="thick">
        <color auto="1"/>
      </left>
      <right/>
      <top/>
      <bottom style="dotted">
        <color auto="1"/>
      </bottom>
      <diagonal/>
    </border>
    <border>
      <left/>
      <right style="thick">
        <color auto="1"/>
      </right>
      <top/>
      <bottom style="dotted">
        <color auto="1"/>
      </bottom>
      <diagonal/>
    </border>
    <border>
      <left style="thick">
        <color auto="1"/>
      </left>
      <right/>
      <top style="dotted">
        <color auto="1"/>
      </top>
      <bottom style="thin">
        <color auto="1"/>
      </bottom>
      <diagonal/>
    </border>
    <border>
      <left/>
      <right style="thin">
        <color indexed="64"/>
      </right>
      <top/>
      <bottom style="dotted">
        <color auto="1"/>
      </bottom>
      <diagonal/>
    </border>
    <border>
      <left/>
      <right style="thin">
        <color indexed="64"/>
      </right>
      <top style="dotted">
        <color auto="1"/>
      </top>
      <bottom style="dotted">
        <color auto="1"/>
      </bottom>
      <diagonal/>
    </border>
    <border>
      <left/>
      <right style="thin">
        <color indexed="64"/>
      </right>
      <top style="dotted">
        <color auto="1"/>
      </top>
      <bottom style="thin">
        <color indexed="64"/>
      </bottom>
      <diagonal/>
    </border>
  </borders>
  <cellStyleXfs count="2">
    <xf numFmtId="0" fontId="0" fillId="0" borderId="0"/>
    <xf numFmtId="0" fontId="2" fillId="0" borderId="0"/>
  </cellStyleXfs>
  <cellXfs count="450">
    <xf numFmtId="0" fontId="0" fillId="0" borderId="0" xfId="0"/>
    <xf numFmtId="0" fontId="1" fillId="0" borderId="1" xfId="0" applyFont="1" applyBorder="1"/>
    <xf numFmtId="0" fontId="1" fillId="0" borderId="3" xfId="0" applyFont="1" applyBorder="1"/>
    <xf numFmtId="0" fontId="1" fillId="0" borderId="3" xfId="0" applyFont="1" applyBorder="1" applyAlignment="1">
      <alignment horizontal="center"/>
    </xf>
    <xf numFmtId="0" fontId="1" fillId="0" borderId="2" xfId="0" applyFont="1" applyBorder="1"/>
    <xf numFmtId="0" fontId="3" fillId="0" borderId="7" xfId="1" applyFont="1" applyBorder="1" applyAlignment="1">
      <alignment horizontal="center"/>
    </xf>
    <xf numFmtId="0" fontId="3" fillId="0" borderId="8" xfId="1" applyFont="1" applyBorder="1" applyAlignment="1">
      <alignment horizontal="center"/>
    </xf>
    <xf numFmtId="0" fontId="0" fillId="0" borderId="0" xfId="0" applyAlignment="1">
      <alignment horizontal="center"/>
    </xf>
    <xf numFmtId="0" fontId="6" fillId="0" borderId="0" xfId="0" applyFont="1" applyAlignment="1">
      <alignment horizontal="right"/>
    </xf>
    <xf numFmtId="0" fontId="0" fillId="0" borderId="12" xfId="0" applyBorder="1" applyAlignment="1">
      <alignment vertical="center"/>
    </xf>
    <xf numFmtId="0" fontId="0" fillId="0" borderId="13" xfId="0" applyBorder="1" applyAlignment="1">
      <alignment vertical="center"/>
    </xf>
    <xf numFmtId="0" fontId="0" fillId="0" borderId="0" xfId="0" applyAlignment="1">
      <alignment vertical="center"/>
    </xf>
    <xf numFmtId="0" fontId="4" fillId="0" borderId="0" xfId="0" applyFont="1" applyAlignment="1">
      <alignment horizontal="center"/>
    </xf>
    <xf numFmtId="0" fontId="6" fillId="0" borderId="0" xfId="0" applyFont="1" applyAlignment="1">
      <alignment horizontal="left"/>
    </xf>
    <xf numFmtId="0" fontId="6" fillId="0" borderId="0" xfId="0" applyFont="1"/>
    <xf numFmtId="9" fontId="0" fillId="0" borderId="11" xfId="0" applyNumberFormat="1" applyBorder="1" applyAlignment="1">
      <alignment horizontal="left" vertical="center"/>
    </xf>
    <xf numFmtId="9" fontId="0" fillId="0" borderId="12" xfId="0" applyNumberFormat="1" applyBorder="1" applyAlignment="1">
      <alignment horizontal="left" vertical="center"/>
    </xf>
    <xf numFmtId="0" fontId="0" fillId="0" borderId="11" xfId="0" applyBorder="1" applyAlignment="1">
      <alignment vertical="center"/>
    </xf>
    <xf numFmtId="0" fontId="0" fillId="0" borderId="0" xfId="0" applyAlignment="1">
      <alignment horizontal="left"/>
    </xf>
    <xf numFmtId="0" fontId="11" fillId="0" borderId="0" xfId="0" applyFont="1" applyAlignment="1">
      <alignment horizontal="left"/>
    </xf>
    <xf numFmtId="9" fontId="0" fillId="0" borderId="13" xfId="0" applyNumberFormat="1" applyBorder="1" applyAlignment="1">
      <alignment horizontal="left" vertical="center"/>
    </xf>
    <xf numFmtId="0" fontId="4" fillId="0" borderId="26" xfId="0" applyFont="1" applyBorder="1" applyAlignment="1">
      <alignment horizontal="center"/>
    </xf>
    <xf numFmtId="0" fontId="4" fillId="0" borderId="27" xfId="0" applyFont="1" applyBorder="1" applyAlignment="1">
      <alignment horizontal="center"/>
    </xf>
    <xf numFmtId="0" fontId="4" fillId="0" borderId="28" xfId="0" applyFont="1" applyBorder="1" applyAlignment="1">
      <alignment horizontal="center"/>
    </xf>
    <xf numFmtId="0" fontId="4" fillId="0" borderId="29" xfId="0" applyFont="1" applyBorder="1" applyAlignment="1">
      <alignment horizontal="center"/>
    </xf>
    <xf numFmtId="0" fontId="4" fillId="0" borderId="30" xfId="0" applyFont="1" applyBorder="1" applyAlignment="1">
      <alignment horizontal="center"/>
    </xf>
    <xf numFmtId="0" fontId="4" fillId="0" borderId="31" xfId="0" applyFont="1" applyBorder="1" applyAlignment="1">
      <alignment horizontal="center"/>
    </xf>
    <xf numFmtId="0" fontId="4" fillId="0" borderId="32" xfId="0" applyFont="1" applyBorder="1" applyAlignment="1">
      <alignment horizontal="center"/>
    </xf>
    <xf numFmtId="0" fontId="4" fillId="0" borderId="33" xfId="0" applyFont="1" applyBorder="1" applyAlignment="1">
      <alignment horizontal="center"/>
    </xf>
    <xf numFmtId="0" fontId="4" fillId="0" borderId="34" xfId="0" applyFont="1" applyBorder="1" applyAlignment="1">
      <alignment horizontal="center"/>
    </xf>
    <xf numFmtId="0" fontId="4" fillId="0" borderId="35" xfId="0" applyFont="1" applyBorder="1" applyAlignment="1">
      <alignment horizontal="center"/>
    </xf>
    <xf numFmtId="0" fontId="4" fillId="0" borderId="36" xfId="0" applyFont="1" applyBorder="1" applyAlignment="1">
      <alignment horizontal="center"/>
    </xf>
    <xf numFmtId="0" fontId="4" fillId="0" borderId="37" xfId="0" applyFont="1" applyBorder="1" applyAlignment="1">
      <alignment horizontal="center"/>
    </xf>
    <xf numFmtId="0" fontId="0" fillId="10" borderId="0" xfId="0" applyFill="1"/>
    <xf numFmtId="0" fontId="14" fillId="10" borderId="0" xfId="0" applyFont="1" applyFill="1" applyProtection="1">
      <protection hidden="1"/>
    </xf>
    <xf numFmtId="0" fontId="0" fillId="10" borderId="0" xfId="0" applyFill="1" applyAlignment="1">
      <alignment vertical="center"/>
    </xf>
    <xf numFmtId="0" fontId="15" fillId="10" borderId="0" xfId="0" applyFont="1" applyFill="1" applyAlignment="1">
      <alignment horizontal="right" vertical="center" indent="1"/>
    </xf>
    <xf numFmtId="0" fontId="17" fillId="10" borderId="0" xfId="0" applyFont="1" applyFill="1"/>
    <xf numFmtId="14" fontId="0" fillId="10" borderId="0" xfId="0" applyNumberFormat="1" applyFill="1" applyAlignment="1">
      <alignment vertical="center"/>
    </xf>
    <xf numFmtId="0" fontId="20" fillId="10" borderId="0" xfId="0" applyFont="1" applyFill="1" applyAlignment="1">
      <alignment vertical="center"/>
    </xf>
    <xf numFmtId="0" fontId="22" fillId="10" borderId="0" xfId="0" applyFont="1" applyFill="1" applyAlignment="1">
      <alignment vertical="center"/>
    </xf>
    <xf numFmtId="0" fontId="19" fillId="11" borderId="0" xfId="0" applyFont="1" applyFill="1" applyAlignment="1">
      <alignment vertical="center"/>
    </xf>
    <xf numFmtId="0" fontId="5" fillId="0" borderId="3" xfId="0" applyFont="1" applyBorder="1"/>
    <xf numFmtId="0" fontId="5" fillId="0" borderId="2" xfId="0" applyFont="1" applyBorder="1"/>
    <xf numFmtId="0" fontId="4" fillId="0" borderId="1" xfId="0" applyFont="1" applyBorder="1"/>
    <xf numFmtId="0" fontId="4" fillId="0" borderId="3" xfId="0" applyFont="1" applyBorder="1"/>
    <xf numFmtId="0" fontId="4" fillId="0" borderId="2" xfId="0" applyFont="1" applyBorder="1"/>
    <xf numFmtId="0" fontId="18" fillId="0" borderId="0" xfId="1" applyFont="1" applyAlignment="1">
      <alignment horizontal="center" vertical="center"/>
    </xf>
    <xf numFmtId="0" fontId="3" fillId="0" borderId="6" xfId="1" applyFont="1" applyBorder="1" applyAlignment="1">
      <alignment horizontal="center"/>
    </xf>
    <xf numFmtId="9" fontId="3" fillId="0" borderId="0" xfId="1" applyNumberFormat="1" applyFont="1" applyAlignment="1">
      <alignment horizontal="center"/>
    </xf>
    <xf numFmtId="0" fontId="3" fillId="0" borderId="15" xfId="1" applyFont="1" applyBorder="1" applyAlignment="1">
      <alignment horizontal="center"/>
    </xf>
    <xf numFmtId="0" fontId="0" fillId="0" borderId="1" xfId="0" applyBorder="1" applyAlignment="1">
      <alignment vertical="top"/>
    </xf>
    <xf numFmtId="0" fontId="0" fillId="0" borderId="3" xfId="0" applyBorder="1" applyAlignment="1">
      <alignment vertical="top"/>
    </xf>
    <xf numFmtId="0" fontId="0" fillId="0" borderId="2" xfId="0" applyBorder="1" applyAlignment="1">
      <alignment vertical="top"/>
    </xf>
    <xf numFmtId="9" fontId="3" fillId="0" borderId="55" xfId="1" applyNumberFormat="1" applyFont="1" applyBorder="1" applyAlignment="1">
      <alignment horizontal="center"/>
    </xf>
    <xf numFmtId="9" fontId="3" fillId="0" borderId="56" xfId="1" applyNumberFormat="1" applyFont="1" applyBorder="1" applyAlignment="1">
      <alignment horizontal="center"/>
    </xf>
    <xf numFmtId="9" fontId="3" fillId="0" borderId="57" xfId="1" applyNumberFormat="1" applyFont="1" applyBorder="1" applyAlignment="1">
      <alignment horizontal="center"/>
    </xf>
    <xf numFmtId="0" fontId="3" fillId="0" borderId="55" xfId="1" applyFont="1" applyBorder="1" applyAlignment="1">
      <alignment horizontal="center"/>
    </xf>
    <xf numFmtId="0" fontId="3" fillId="0" borderId="56" xfId="1" applyFont="1" applyBorder="1" applyAlignment="1">
      <alignment horizontal="center"/>
    </xf>
    <xf numFmtId="0" fontId="3" fillId="0" borderId="57" xfId="1" applyFont="1" applyBorder="1" applyAlignment="1">
      <alignment horizontal="center"/>
    </xf>
    <xf numFmtId="0" fontId="4" fillId="2" borderId="58" xfId="0" applyFont="1" applyFill="1" applyBorder="1" applyAlignment="1">
      <alignment horizontal="center"/>
    </xf>
    <xf numFmtId="0" fontId="4" fillId="2" borderId="59" xfId="0" applyFont="1" applyFill="1" applyBorder="1" applyAlignment="1">
      <alignment horizontal="center"/>
    </xf>
    <xf numFmtId="0" fontId="4" fillId="2" borderId="60" xfId="0" applyFont="1" applyFill="1" applyBorder="1" applyAlignment="1">
      <alignment horizontal="center"/>
    </xf>
    <xf numFmtId="0" fontId="4" fillId="2" borderId="61" xfId="0" applyFont="1" applyFill="1" applyBorder="1" applyAlignment="1">
      <alignment horizontal="center"/>
    </xf>
    <xf numFmtId="0" fontId="4" fillId="2" borderId="62" xfId="0" applyFont="1" applyFill="1" applyBorder="1" applyAlignment="1">
      <alignment horizontal="center"/>
    </xf>
    <xf numFmtId="0" fontId="4" fillId="2" borderId="63" xfId="0" applyFont="1" applyFill="1" applyBorder="1" applyAlignment="1">
      <alignment horizontal="center"/>
    </xf>
    <xf numFmtId="0" fontId="4" fillId="2" borderId="64" xfId="0" applyFont="1" applyFill="1" applyBorder="1" applyAlignment="1">
      <alignment horizontal="center"/>
    </xf>
    <xf numFmtId="0" fontId="4" fillId="2" borderId="65" xfId="0" applyFont="1" applyFill="1" applyBorder="1" applyAlignment="1">
      <alignment horizontal="center"/>
    </xf>
    <xf numFmtId="0" fontId="4" fillId="2" borderId="66" xfId="0" applyFont="1" applyFill="1" applyBorder="1" applyAlignment="1">
      <alignment horizontal="center"/>
    </xf>
    <xf numFmtId="0" fontId="15" fillId="10" borderId="0" xfId="0" applyFont="1" applyFill="1" applyAlignment="1">
      <alignment horizontal="left" vertical="center" indent="1"/>
    </xf>
    <xf numFmtId="0" fontId="18" fillId="0" borderId="0" xfId="1" applyFont="1" applyAlignment="1">
      <alignment horizontal="left" vertical="center"/>
    </xf>
    <xf numFmtId="0" fontId="23" fillId="13" borderId="41" xfId="0" applyFont="1" applyFill="1" applyBorder="1" applyAlignment="1">
      <alignment vertical="center"/>
    </xf>
    <xf numFmtId="0" fontId="3" fillId="0" borderId="0" xfId="1" applyFont="1" applyAlignment="1">
      <alignment horizontal="center"/>
    </xf>
    <xf numFmtId="0" fontId="0" fillId="4" borderId="4" xfId="0" applyFill="1" applyBorder="1"/>
    <xf numFmtId="0" fontId="0" fillId="5" borderId="4" xfId="0" applyFill="1" applyBorder="1"/>
    <xf numFmtId="0" fontId="0" fillId="6" borderId="4" xfId="0" applyFill="1" applyBorder="1"/>
    <xf numFmtId="0" fontId="6" fillId="0" borderId="0" xfId="0" applyFont="1" applyAlignment="1">
      <alignment horizontal="center" vertical="top"/>
    </xf>
    <xf numFmtId="0" fontId="6" fillId="0" borderId="0" xfId="0" applyFont="1" applyAlignment="1">
      <alignment horizontal="left" vertical="top"/>
    </xf>
    <xf numFmtId="164" fontId="0" fillId="14" borderId="44" xfId="0" applyNumberFormat="1" applyFill="1" applyBorder="1" applyAlignment="1">
      <alignment horizontal="center" textRotation="90"/>
    </xf>
    <xf numFmtId="0" fontId="2" fillId="14" borderId="8" xfId="0" applyFont="1" applyFill="1" applyBorder="1" applyAlignment="1">
      <alignment horizontal="center" vertical="center" textRotation="90"/>
    </xf>
    <xf numFmtId="164" fontId="0" fillId="14" borderId="51" xfId="0" applyNumberFormat="1" applyFill="1" applyBorder="1" applyAlignment="1">
      <alignment horizontal="center" vertical="center" textRotation="90"/>
    </xf>
    <xf numFmtId="0" fontId="0" fillId="4" borderId="1" xfId="0" applyFill="1" applyBorder="1" applyAlignment="1">
      <alignment horizontal="right"/>
    </xf>
    <xf numFmtId="0" fontId="0" fillId="4" borderId="3" xfId="0" applyFill="1" applyBorder="1" applyAlignment="1">
      <alignment horizontal="right"/>
    </xf>
    <xf numFmtId="0" fontId="0" fillId="4" borderId="2" xfId="0" applyFill="1" applyBorder="1" applyAlignment="1">
      <alignment horizontal="right"/>
    </xf>
    <xf numFmtId="0" fontId="6" fillId="7" borderId="10" xfId="0" applyFont="1" applyFill="1" applyBorder="1"/>
    <xf numFmtId="0" fontId="6" fillId="7" borderId="15" xfId="0" applyFont="1" applyFill="1" applyBorder="1"/>
    <xf numFmtId="0" fontId="6" fillId="0" borderId="0" xfId="0" applyFont="1" applyAlignment="1">
      <alignment vertical="top"/>
    </xf>
    <xf numFmtId="0" fontId="0" fillId="0" borderId="0" xfId="0" applyAlignment="1">
      <alignment vertical="center" wrapText="1"/>
    </xf>
    <xf numFmtId="0" fontId="0" fillId="4" borderId="1" xfId="0" applyFill="1" applyBorder="1"/>
    <xf numFmtId="0" fontId="0" fillId="4" borderId="3" xfId="0" applyFill="1" applyBorder="1"/>
    <xf numFmtId="0" fontId="0" fillId="4" borderId="2" xfId="0" applyFill="1" applyBorder="1"/>
    <xf numFmtId="0" fontId="0" fillId="5" borderId="1" xfId="0" applyFill="1" applyBorder="1"/>
    <xf numFmtId="0" fontId="0" fillId="5" borderId="3" xfId="0" applyFill="1" applyBorder="1"/>
    <xf numFmtId="0" fontId="0" fillId="5" borderId="2" xfId="0" applyFill="1" applyBorder="1"/>
    <xf numFmtId="0" fontId="0" fillId="6" borderId="9" xfId="0" applyFill="1" applyBorder="1"/>
    <xf numFmtId="0" fontId="0" fillId="6" borderId="15" xfId="0" applyFill="1" applyBorder="1"/>
    <xf numFmtId="0" fontId="0" fillId="6" borderId="10" xfId="0" applyFill="1" applyBorder="1"/>
    <xf numFmtId="0" fontId="0" fillId="0" borderId="16" xfId="0" applyBorder="1"/>
    <xf numFmtId="0" fontId="6" fillId="0" borderId="0" xfId="0" applyFont="1" applyAlignment="1">
      <alignment vertical="center"/>
    </xf>
    <xf numFmtId="0" fontId="6" fillId="7" borderId="14" xfId="0" applyFont="1" applyFill="1" applyBorder="1"/>
    <xf numFmtId="0" fontId="4" fillId="0" borderId="8" xfId="0" applyFont="1" applyBorder="1" applyAlignment="1">
      <alignment horizontal="center"/>
    </xf>
    <xf numFmtId="0" fontId="0" fillId="0" borderId="8" xfId="0" applyBorder="1"/>
    <xf numFmtId="0" fontId="4" fillId="0" borderId="15" xfId="0" applyFont="1" applyBorder="1" applyAlignment="1">
      <alignment horizontal="center"/>
    </xf>
    <xf numFmtId="0" fontId="4" fillId="0" borderId="10" xfId="0" applyFont="1" applyBorder="1" applyAlignment="1">
      <alignment horizontal="center"/>
    </xf>
    <xf numFmtId="0" fontId="0" fillId="0" borderId="67" xfId="0" applyBorder="1"/>
    <xf numFmtId="0" fontId="0" fillId="15" borderId="4" xfId="0" applyFill="1" applyBorder="1"/>
    <xf numFmtId="0" fontId="4" fillId="0" borderId="60" xfId="0" applyFont="1" applyBorder="1" applyAlignment="1">
      <alignment horizontal="center"/>
    </xf>
    <xf numFmtId="0" fontId="4" fillId="0" borderId="63" xfId="0" applyFont="1" applyBorder="1" applyAlignment="1">
      <alignment horizontal="center"/>
    </xf>
    <xf numFmtId="0" fontId="4" fillId="0" borderId="66" xfId="0" applyFont="1" applyBorder="1" applyAlignment="1">
      <alignment horizontal="center"/>
    </xf>
    <xf numFmtId="0" fontId="0" fillId="0" borderId="58" xfId="0" applyBorder="1"/>
    <xf numFmtId="0" fontId="0" fillId="0" borderId="61" xfId="0" applyBorder="1"/>
    <xf numFmtId="0" fontId="0" fillId="0" borderId="64" xfId="0" applyBorder="1"/>
    <xf numFmtId="0" fontId="0" fillId="14" borderId="40" xfId="0" applyFill="1" applyBorder="1" applyAlignment="1">
      <alignment horizontal="center" vertical="center"/>
    </xf>
    <xf numFmtId="0" fontId="0" fillId="14" borderId="39" xfId="0" applyFill="1" applyBorder="1" applyAlignment="1">
      <alignment horizontal="center" vertical="center"/>
    </xf>
    <xf numFmtId="164" fontId="0" fillId="14" borderId="43" xfId="0" applyNumberFormat="1" applyFill="1" applyBorder="1" applyAlignment="1">
      <alignment horizontal="center" textRotation="90"/>
    </xf>
    <xf numFmtId="164" fontId="0" fillId="14" borderId="42" xfId="0" applyNumberFormat="1" applyFill="1" applyBorder="1" applyAlignment="1">
      <alignment horizontal="center" textRotation="90"/>
    </xf>
    <xf numFmtId="0" fontId="2" fillId="14" borderId="47" xfId="0" applyFont="1" applyFill="1" applyBorder="1" applyAlignment="1">
      <alignment horizontal="center" vertical="center" textRotation="90"/>
    </xf>
    <xf numFmtId="0" fontId="2" fillId="14" borderId="46" xfId="0" applyFont="1" applyFill="1" applyBorder="1" applyAlignment="1">
      <alignment horizontal="center" vertical="center" textRotation="90"/>
    </xf>
    <xf numFmtId="164" fontId="0" fillId="14" borderId="50" xfId="0" applyNumberFormat="1" applyFill="1" applyBorder="1" applyAlignment="1">
      <alignment horizontal="center" vertical="center" textRotation="90"/>
    </xf>
    <xf numFmtId="164" fontId="0" fillId="14" borderId="49" xfId="0" applyNumberFormat="1" applyFill="1" applyBorder="1" applyAlignment="1">
      <alignment horizontal="center" vertical="center" textRotation="90"/>
    </xf>
    <xf numFmtId="0" fontId="6" fillId="7" borderId="6" xfId="0" applyFont="1" applyFill="1" applyBorder="1"/>
    <xf numFmtId="0" fontId="12" fillId="0" borderId="0" xfId="0" applyFont="1" applyAlignment="1">
      <alignment vertical="top"/>
    </xf>
    <xf numFmtId="0" fontId="0" fillId="0" borderId="0" xfId="0" applyAlignment="1">
      <alignment vertical="top" wrapText="1"/>
    </xf>
    <xf numFmtId="0" fontId="12" fillId="0" borderId="0" xfId="0" applyFont="1" applyAlignment="1">
      <alignment vertical="top" wrapText="1"/>
    </xf>
    <xf numFmtId="0" fontId="0" fillId="7" borderId="6" xfId="0" applyFill="1" applyBorder="1" applyAlignment="1">
      <alignment horizontal="center"/>
    </xf>
    <xf numFmtId="0" fontId="0" fillId="0" borderId="9" xfId="0" applyBorder="1"/>
    <xf numFmtId="0" fontId="0" fillId="0" borderId="15" xfId="0" applyBorder="1"/>
    <xf numFmtId="9" fontId="4" fillId="0" borderId="7" xfId="0" applyNumberFormat="1" applyFont="1" applyBorder="1" applyAlignment="1">
      <alignment horizontal="center"/>
    </xf>
    <xf numFmtId="9" fontId="4" fillId="0" borderId="0" xfId="0" applyNumberFormat="1" applyFont="1" applyAlignment="1">
      <alignment horizontal="center"/>
    </xf>
    <xf numFmtId="0" fontId="0" fillId="0" borderId="19" xfId="0" applyBorder="1"/>
    <xf numFmtId="0" fontId="0" fillId="0" borderId="21" xfId="0" applyBorder="1"/>
    <xf numFmtId="0" fontId="0" fillId="0" borderId="103" xfId="0" applyBorder="1" applyAlignment="1">
      <alignment horizontal="center"/>
    </xf>
    <xf numFmtId="0" fontId="0" fillId="0" borderId="104" xfId="0" applyBorder="1" applyAlignment="1">
      <alignment horizontal="center"/>
    </xf>
    <xf numFmtId="0" fontId="7" fillId="0" borderId="0" xfId="0" applyFont="1"/>
    <xf numFmtId="0" fontId="4" fillId="0" borderId="7" xfId="0" applyFont="1" applyBorder="1" applyAlignment="1">
      <alignment horizontal="center"/>
    </xf>
    <xf numFmtId="0" fontId="24" fillId="0" borderId="8" xfId="1" applyFont="1" applyBorder="1" applyAlignment="1">
      <alignment horizontal="right"/>
    </xf>
    <xf numFmtId="0" fontId="4" fillId="0" borderId="7" xfId="0" applyFont="1" applyBorder="1" applyAlignment="1">
      <alignment horizontal="left"/>
    </xf>
    <xf numFmtId="0" fontId="4" fillId="0" borderId="0" xfId="0" applyFont="1" applyAlignment="1">
      <alignment horizontal="left"/>
    </xf>
    <xf numFmtId="0" fontId="25" fillId="0" borderId="0" xfId="0" applyFont="1"/>
    <xf numFmtId="0" fontId="8" fillId="9" borderId="14" xfId="0" applyFont="1" applyFill="1" applyBorder="1" applyAlignment="1">
      <alignment horizontal="center" vertical="center"/>
    </xf>
    <xf numFmtId="0" fontId="10" fillId="0" borderId="115" xfId="0" applyFont="1" applyBorder="1" applyAlignment="1">
      <alignment horizontal="center" vertical="center"/>
    </xf>
    <xf numFmtId="0" fontId="10" fillId="0" borderId="116" xfId="0" applyFont="1" applyBorder="1" applyAlignment="1">
      <alignment horizontal="center" vertical="center"/>
    </xf>
    <xf numFmtId="0" fontId="10" fillId="0" borderId="117" xfId="0" applyFont="1" applyBorder="1" applyAlignment="1">
      <alignment horizontal="center" vertical="center"/>
    </xf>
    <xf numFmtId="0" fontId="4" fillId="0" borderId="2" xfId="0" applyFont="1" applyBorder="1" applyAlignment="1">
      <alignment vertical="top"/>
    </xf>
    <xf numFmtId="0" fontId="3" fillId="16" borderId="3" xfId="0" applyFont="1" applyFill="1" applyBorder="1"/>
    <xf numFmtId="0" fontId="3" fillId="16" borderId="2" xfId="0" applyFont="1" applyFill="1" applyBorder="1"/>
    <xf numFmtId="0" fontId="3" fillId="6" borderId="3" xfId="0" applyFont="1" applyFill="1" applyBorder="1"/>
    <xf numFmtId="0" fontId="3" fillId="6" borderId="2" xfId="0" applyFont="1" applyFill="1" applyBorder="1"/>
    <xf numFmtId="0" fontId="3" fillId="17" borderId="3" xfId="0" applyFont="1" applyFill="1" applyBorder="1"/>
    <xf numFmtId="0" fontId="3" fillId="17" borderId="2" xfId="0" applyFont="1" applyFill="1" applyBorder="1"/>
    <xf numFmtId="0" fontId="3" fillId="18" borderId="3" xfId="0" applyFont="1" applyFill="1" applyBorder="1"/>
    <xf numFmtId="0" fontId="3" fillId="18" borderId="2" xfId="0" applyFont="1" applyFill="1" applyBorder="1"/>
    <xf numFmtId="0" fontId="4" fillId="0" borderId="4" xfId="0" applyFont="1" applyBorder="1" applyAlignment="1">
      <alignment vertical="top" wrapText="1"/>
    </xf>
    <xf numFmtId="0" fontId="4" fillId="0" borderId="4" xfId="0" applyFont="1" applyBorder="1" applyAlignment="1">
      <alignment vertical="top"/>
    </xf>
    <xf numFmtId="0" fontId="4" fillId="0" borderId="1" xfId="0" applyFont="1" applyBorder="1" applyAlignment="1">
      <alignment vertical="top" wrapText="1"/>
    </xf>
    <xf numFmtId="0" fontId="0" fillId="0" borderId="3" xfId="0" applyBorder="1" applyAlignment="1">
      <alignment vertical="top" wrapText="1"/>
    </xf>
    <xf numFmtId="0" fontId="0" fillId="0" borderId="2" xfId="0" applyBorder="1" applyAlignment="1">
      <alignment vertical="top" wrapText="1"/>
    </xf>
    <xf numFmtId="0" fontId="4" fillId="0" borderId="3" xfId="0" applyFont="1" applyBorder="1" applyAlignment="1">
      <alignment vertical="top" wrapText="1"/>
    </xf>
    <xf numFmtId="0" fontId="0" fillId="0" borderId="3" xfId="0" applyBorder="1" applyAlignment="1">
      <alignment vertical="top"/>
    </xf>
    <xf numFmtId="0" fontId="0" fillId="0" borderId="2" xfId="0" applyBorder="1" applyAlignment="1">
      <alignment vertical="top"/>
    </xf>
    <xf numFmtId="0" fontId="4" fillId="0" borderId="2" xfId="0" applyFont="1" applyBorder="1" applyAlignment="1">
      <alignment vertical="top" wrapText="1"/>
    </xf>
    <xf numFmtId="49" fontId="4" fillId="0" borderId="1"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49" fontId="4" fillId="0" borderId="2" xfId="0" applyNumberFormat="1"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6" fillId="6" borderId="1" xfId="0" applyFont="1" applyFill="1" applyBorder="1" applyAlignment="1">
      <alignment horizontal="right"/>
    </xf>
    <xf numFmtId="0" fontId="6" fillId="6" borderId="3" xfId="0" applyFont="1" applyFill="1" applyBorder="1" applyAlignment="1">
      <alignment horizontal="right"/>
    </xf>
    <xf numFmtId="0" fontId="6" fillId="6" borderId="2" xfId="0" applyFont="1" applyFill="1" applyBorder="1" applyAlignment="1">
      <alignment horizontal="right"/>
    </xf>
    <xf numFmtId="0" fontId="6" fillId="0" borderId="1" xfId="0" applyFont="1" applyBorder="1" applyAlignment="1">
      <alignment horizontal="right" vertical="center"/>
    </xf>
    <xf numFmtId="0" fontId="6" fillId="0" borderId="3" xfId="0" applyFont="1" applyBorder="1" applyAlignment="1">
      <alignment horizontal="right" vertical="center"/>
    </xf>
    <xf numFmtId="0" fontId="6" fillId="0" borderId="2" xfId="0" applyFont="1" applyBorder="1" applyAlignment="1">
      <alignment horizontal="right" vertical="center"/>
    </xf>
    <xf numFmtId="0" fontId="6" fillId="16" borderId="1" xfId="0" applyFont="1" applyFill="1" applyBorder="1" applyAlignment="1">
      <alignment horizontal="right"/>
    </xf>
    <xf numFmtId="0" fontId="6" fillId="16" borderId="3" xfId="0" applyFont="1" applyFill="1" applyBorder="1" applyAlignment="1">
      <alignment horizontal="right"/>
    </xf>
    <xf numFmtId="0" fontId="6" fillId="16" borderId="2" xfId="0" applyFont="1" applyFill="1" applyBorder="1" applyAlignment="1">
      <alignment horizontal="right"/>
    </xf>
    <xf numFmtId="0" fontId="21" fillId="12" borderId="0" xfId="0" applyFont="1" applyFill="1" applyAlignment="1">
      <alignment horizontal="center" vertical="center"/>
    </xf>
    <xf numFmtId="0" fontId="21" fillId="0" borderId="0" xfId="0" applyFont="1" applyAlignment="1">
      <alignment horizontal="center" vertical="center"/>
    </xf>
    <xf numFmtId="14" fontId="16" fillId="11" borderId="0" xfId="0" applyNumberFormat="1" applyFont="1" applyFill="1" applyAlignment="1">
      <alignment horizontal="center" vertical="center"/>
    </xf>
    <xf numFmtId="0" fontId="18" fillId="0" borderId="38" xfId="0" applyFont="1" applyBorder="1" applyAlignment="1">
      <alignment horizontal="left" vertical="center"/>
    </xf>
    <xf numFmtId="0" fontId="18" fillId="0" borderId="52" xfId="0" applyFont="1" applyBorder="1" applyAlignment="1">
      <alignment horizontal="left" vertical="center"/>
    </xf>
    <xf numFmtId="0" fontId="18" fillId="0" borderId="39" xfId="0" applyFont="1" applyBorder="1" applyAlignment="1">
      <alignment horizontal="left" vertical="center"/>
    </xf>
    <xf numFmtId="0" fontId="18" fillId="0" borderId="41" xfId="1" applyFont="1" applyBorder="1" applyAlignment="1">
      <alignment horizontal="left" vertical="center"/>
    </xf>
    <xf numFmtId="0" fontId="18" fillId="0" borderId="53" xfId="1" applyFont="1" applyBorder="1" applyAlignment="1">
      <alignment horizontal="left" vertical="center"/>
    </xf>
    <xf numFmtId="0" fontId="18" fillId="0" borderId="42" xfId="1" applyFont="1" applyBorder="1" applyAlignment="1">
      <alignment horizontal="left" vertical="center"/>
    </xf>
    <xf numFmtId="0" fontId="18" fillId="0" borderId="45" xfId="1" applyFont="1" applyBorder="1" applyAlignment="1">
      <alignment horizontal="left" vertical="center"/>
    </xf>
    <xf numFmtId="0" fontId="18" fillId="0" borderId="0" xfId="1" applyFont="1" applyAlignment="1">
      <alignment horizontal="left" vertical="center"/>
    </xf>
    <xf numFmtId="0" fontId="18" fillId="0" borderId="46" xfId="1" applyFont="1" applyBorder="1" applyAlignment="1">
      <alignment horizontal="left" vertical="center"/>
    </xf>
    <xf numFmtId="0" fontId="18" fillId="0" borderId="48" xfId="1" applyFont="1" applyBorder="1" applyAlignment="1">
      <alignment horizontal="left" vertical="center"/>
    </xf>
    <xf numFmtId="0" fontId="18" fillId="0" borderId="54" xfId="1" applyFont="1" applyBorder="1" applyAlignment="1">
      <alignment horizontal="left" vertical="center"/>
    </xf>
    <xf numFmtId="0" fontId="18" fillId="0" borderId="49" xfId="1" applyFont="1" applyBorder="1" applyAlignment="1">
      <alignment horizontal="left" vertical="center"/>
    </xf>
    <xf numFmtId="0" fontId="6" fillId="18" borderId="1" xfId="0" applyFont="1" applyFill="1" applyBorder="1" applyAlignment="1">
      <alignment horizontal="right"/>
    </xf>
    <xf numFmtId="0" fontId="6" fillId="18" borderId="3" xfId="0" applyFont="1" applyFill="1" applyBorder="1" applyAlignment="1">
      <alignment horizontal="right"/>
    </xf>
    <xf numFmtId="0" fontId="6" fillId="18" borderId="2" xfId="0" applyFont="1" applyFill="1" applyBorder="1" applyAlignment="1">
      <alignment horizontal="right"/>
    </xf>
    <xf numFmtId="0" fontId="6" fillId="0" borderId="1" xfId="0" applyFont="1" applyBorder="1" applyAlignment="1">
      <alignment horizontal="right" vertical="center" wrapText="1"/>
    </xf>
    <xf numFmtId="0" fontId="6" fillId="0" borderId="3" xfId="0" applyFont="1" applyBorder="1" applyAlignment="1">
      <alignment horizontal="right" vertical="center" wrapText="1"/>
    </xf>
    <xf numFmtId="0" fontId="6" fillId="0" borderId="2" xfId="0" applyFont="1" applyBorder="1" applyAlignment="1">
      <alignment horizontal="right" vertical="center" wrapText="1"/>
    </xf>
    <xf numFmtId="0" fontId="6" fillId="17" borderId="1" xfId="0" applyFont="1" applyFill="1" applyBorder="1" applyAlignment="1">
      <alignment horizontal="right"/>
    </xf>
    <xf numFmtId="0" fontId="6" fillId="17" borderId="3" xfId="0" applyFont="1" applyFill="1" applyBorder="1" applyAlignment="1">
      <alignment horizontal="right"/>
    </xf>
    <xf numFmtId="0" fontId="6" fillId="17" borderId="2" xfId="0" applyFont="1" applyFill="1" applyBorder="1" applyAlignment="1">
      <alignment horizontal="right"/>
    </xf>
    <xf numFmtId="0" fontId="4" fillId="0" borderId="3" xfId="0" applyFont="1" applyBorder="1" applyAlignment="1">
      <alignment vertical="top"/>
    </xf>
    <xf numFmtId="0" fontId="4" fillId="0" borderId="2" xfId="0" applyFont="1" applyBorder="1" applyAlignment="1">
      <alignment vertical="top"/>
    </xf>
    <xf numFmtId="0" fontId="0" fillId="0" borderId="1" xfId="0" applyBorder="1" applyAlignment="1">
      <alignment horizontal="right" vertical="center"/>
    </xf>
    <xf numFmtId="0" fontId="0" fillId="0" borderId="3" xfId="0" applyBorder="1" applyAlignment="1">
      <alignment horizontal="right" vertical="center"/>
    </xf>
    <xf numFmtId="0" fontId="0" fillId="0" borderId="2" xfId="0" applyBorder="1" applyAlignment="1">
      <alignment horizontal="right" vertical="center"/>
    </xf>
    <xf numFmtId="0" fontId="0" fillId="0" borderId="1" xfId="0" applyBorder="1" applyAlignment="1">
      <alignment horizontal="right"/>
    </xf>
    <xf numFmtId="0" fontId="0" fillId="0" borderId="3" xfId="0" applyBorder="1" applyAlignment="1">
      <alignment horizontal="right"/>
    </xf>
    <xf numFmtId="0" fontId="0" fillId="0" borderId="2" xfId="0" applyBorder="1" applyAlignment="1">
      <alignment horizontal="right"/>
    </xf>
    <xf numFmtId="0" fontId="0" fillId="0" borderId="5" xfId="0" applyBorder="1" applyAlignment="1">
      <alignment horizontal="right"/>
    </xf>
    <xf numFmtId="0" fontId="0" fillId="0" borderId="6" xfId="0" applyBorder="1" applyAlignment="1">
      <alignment horizontal="right"/>
    </xf>
    <xf numFmtId="0" fontId="0" fillId="0" borderId="14" xfId="0" applyBorder="1" applyAlignment="1">
      <alignment horizontal="right"/>
    </xf>
    <xf numFmtId="0" fontId="18" fillId="0" borderId="41" xfId="1" applyFont="1" applyBorder="1" applyAlignment="1">
      <alignment horizontal="left" vertical="center" wrapText="1"/>
    </xf>
    <xf numFmtId="0" fontId="18" fillId="0" borderId="41" xfId="1" applyFont="1" applyBorder="1" applyAlignment="1">
      <alignment horizontal="center" vertical="center"/>
    </xf>
    <xf numFmtId="0" fontId="18" fillId="0" borderId="53" xfId="1" applyFont="1" applyBorder="1" applyAlignment="1">
      <alignment horizontal="center" vertical="center"/>
    </xf>
    <xf numFmtId="0" fontId="18" fillId="0" borderId="42" xfId="1" applyFont="1" applyBorder="1" applyAlignment="1">
      <alignment horizontal="center" vertical="center"/>
    </xf>
    <xf numFmtId="0" fontId="18" fillId="0" borderId="48" xfId="1" applyFont="1" applyBorder="1" applyAlignment="1">
      <alignment horizontal="center" vertical="center"/>
    </xf>
    <xf numFmtId="0" fontId="18" fillId="0" borderId="54" xfId="1" applyFont="1" applyBorder="1" applyAlignment="1">
      <alignment horizontal="center" vertical="center"/>
    </xf>
    <xf numFmtId="0" fontId="18" fillId="0" borderId="49" xfId="1" applyFont="1" applyBorder="1" applyAlignment="1">
      <alignment horizontal="center" vertical="center"/>
    </xf>
    <xf numFmtId="0" fontId="0" fillId="0" borderId="9" xfId="0" applyBorder="1" applyAlignment="1">
      <alignment horizontal="right"/>
    </xf>
    <xf numFmtId="0" fontId="0" fillId="0" borderId="15" xfId="0" applyBorder="1" applyAlignment="1">
      <alignment horizontal="right"/>
    </xf>
    <xf numFmtId="0" fontId="0" fillId="0" borderId="10" xfId="0" applyBorder="1" applyAlignment="1">
      <alignment horizontal="right"/>
    </xf>
    <xf numFmtId="0" fontId="6" fillId="5" borderId="4" xfId="0" applyFont="1" applyFill="1" applyBorder="1" applyAlignment="1">
      <alignment horizontal="center"/>
    </xf>
    <xf numFmtId="0" fontId="6" fillId="6" borderId="4" xfId="0" applyFont="1" applyFill="1" applyBorder="1" applyAlignment="1">
      <alignment horizontal="center"/>
    </xf>
    <xf numFmtId="0" fontId="0" fillId="6" borderId="4" xfId="0" applyFill="1" applyBorder="1" applyAlignment="1">
      <alignment horizontal="center"/>
    </xf>
    <xf numFmtId="9" fontId="13" fillId="0" borderId="5" xfId="0" applyNumberFormat="1" applyFont="1" applyBorder="1" applyAlignment="1">
      <alignment horizontal="right" vertical="top"/>
    </xf>
    <xf numFmtId="9" fontId="13" fillId="0" borderId="6" xfId="0" applyNumberFormat="1" applyFont="1" applyBorder="1" applyAlignment="1">
      <alignment horizontal="right" vertical="top"/>
    </xf>
    <xf numFmtId="9" fontId="13" fillId="0" borderId="14" xfId="0" applyNumberFormat="1" applyFont="1" applyBorder="1" applyAlignment="1">
      <alignment horizontal="right" vertical="top"/>
    </xf>
    <xf numFmtId="9" fontId="13" fillId="0" borderId="7" xfId="0" applyNumberFormat="1" applyFont="1" applyBorder="1" applyAlignment="1">
      <alignment horizontal="right" vertical="top"/>
    </xf>
    <xf numFmtId="9" fontId="13" fillId="0" borderId="0" xfId="0" applyNumberFormat="1" applyFont="1" applyAlignment="1">
      <alignment horizontal="right" vertical="top"/>
    </xf>
    <xf numFmtId="9" fontId="13" fillId="0" borderId="8" xfId="0" applyNumberFormat="1" applyFont="1" applyBorder="1" applyAlignment="1">
      <alignment horizontal="right" vertical="top"/>
    </xf>
    <xf numFmtId="0" fontId="0" fillId="0" borderId="7" xfId="0" applyBorder="1" applyAlignment="1">
      <alignment horizontal="right"/>
    </xf>
    <xf numFmtId="0" fontId="0" fillId="0" borderId="0" xfId="0" applyAlignment="1">
      <alignment horizontal="right"/>
    </xf>
    <xf numFmtId="9" fontId="13" fillId="0" borderId="9" xfId="0" applyNumberFormat="1" applyFont="1" applyBorder="1" applyAlignment="1">
      <alignment horizontal="right" vertical="top"/>
    </xf>
    <xf numFmtId="9" fontId="13" fillId="0" borderId="15" xfId="0" applyNumberFormat="1" applyFont="1" applyBorder="1" applyAlignment="1">
      <alignment horizontal="right" vertical="top"/>
    </xf>
    <xf numFmtId="9" fontId="13" fillId="0" borderId="10" xfId="0" applyNumberFormat="1" applyFont="1" applyBorder="1" applyAlignment="1">
      <alignment horizontal="right" vertical="top"/>
    </xf>
    <xf numFmtId="0" fontId="0" fillId="4" borderId="1" xfId="0" applyFill="1" applyBorder="1" applyAlignment="1">
      <alignment horizontal="right"/>
    </xf>
    <xf numFmtId="0" fontId="0" fillId="4" borderId="3" xfId="0" applyFill="1" applyBorder="1" applyAlignment="1">
      <alignment horizontal="right"/>
    </xf>
    <xf numFmtId="0" fontId="0" fillId="4" borderId="2" xfId="0" applyFill="1" applyBorder="1" applyAlignment="1">
      <alignment horizontal="right"/>
    </xf>
    <xf numFmtId="0" fontId="0" fillId="5" borderId="1" xfId="0" applyFill="1" applyBorder="1" applyAlignment="1">
      <alignment horizontal="right"/>
    </xf>
    <xf numFmtId="0" fontId="0" fillId="5" borderId="3" xfId="0" applyFill="1" applyBorder="1" applyAlignment="1">
      <alignment horizontal="right"/>
    </xf>
    <xf numFmtId="0" fontId="0" fillId="5" borderId="2" xfId="0" applyFill="1" applyBorder="1" applyAlignment="1">
      <alignment horizontal="right"/>
    </xf>
    <xf numFmtId="0" fontId="0" fillId="6" borderId="1" xfId="0" applyFill="1" applyBorder="1" applyAlignment="1">
      <alignment horizontal="right"/>
    </xf>
    <xf numFmtId="0" fontId="0" fillId="6" borderId="3" xfId="0" applyFill="1" applyBorder="1" applyAlignment="1">
      <alignment horizontal="right"/>
    </xf>
    <xf numFmtId="0" fontId="0" fillId="6" borderId="2" xfId="0" applyFill="1" applyBorder="1" applyAlignment="1">
      <alignment horizontal="right"/>
    </xf>
    <xf numFmtId="0" fontId="0" fillId="0" borderId="1" xfId="0" applyBorder="1" applyAlignment="1">
      <alignment horizontal="right" vertical="center" wrapText="1"/>
    </xf>
    <xf numFmtId="0" fontId="0" fillId="0" borderId="3" xfId="0" applyBorder="1" applyAlignment="1">
      <alignment horizontal="right" vertical="center" wrapText="1"/>
    </xf>
    <xf numFmtId="0" fontId="0" fillId="0" borderId="2" xfId="0" applyBorder="1" applyAlignment="1">
      <alignment horizontal="right" vertical="center" wrapText="1"/>
    </xf>
    <xf numFmtId="0" fontId="0" fillId="0" borderId="59" xfId="0" applyBorder="1" applyAlignment="1">
      <alignment horizontal="center"/>
    </xf>
    <xf numFmtId="0" fontId="0" fillId="0" borderId="62" xfId="0" applyBorder="1" applyAlignment="1">
      <alignment horizontal="center"/>
    </xf>
    <xf numFmtId="0" fontId="0" fillId="5" borderId="4" xfId="0" applyFill="1" applyBorder="1" applyAlignment="1">
      <alignment horizontal="center"/>
    </xf>
    <xf numFmtId="0" fontId="0" fillId="4" borderId="4" xfId="0" applyFill="1" applyBorder="1" applyAlignment="1">
      <alignment horizontal="center"/>
    </xf>
    <xf numFmtId="49" fontId="0" fillId="0" borderId="62" xfId="0" applyNumberFormat="1" applyBorder="1" applyAlignment="1">
      <alignment horizontal="center"/>
    </xf>
    <xf numFmtId="49" fontId="0" fillId="0" borderId="63" xfId="0" applyNumberFormat="1" applyBorder="1" applyAlignment="1">
      <alignment horizontal="center"/>
    </xf>
    <xf numFmtId="49" fontId="0" fillId="0" borderId="65" xfId="0" applyNumberFormat="1" applyBorder="1" applyAlignment="1">
      <alignment horizontal="center"/>
    </xf>
    <xf numFmtId="49" fontId="0" fillId="0" borderId="66" xfId="0" applyNumberFormat="1" applyBorder="1" applyAlignment="1">
      <alignment horizontal="center"/>
    </xf>
    <xf numFmtId="49" fontId="0" fillId="0" borderId="59" xfId="0" applyNumberFormat="1" applyBorder="1" applyAlignment="1">
      <alignment horizontal="center"/>
    </xf>
    <xf numFmtId="49" fontId="0" fillId="0" borderId="60" xfId="0" applyNumberFormat="1" applyBorder="1" applyAlignment="1">
      <alignment horizontal="center"/>
    </xf>
    <xf numFmtId="0" fontId="6" fillId="4" borderId="4" xfId="0" applyFont="1" applyFill="1" applyBorder="1" applyAlignment="1">
      <alignment horizontal="center"/>
    </xf>
    <xf numFmtId="0" fontId="0" fillId="0" borderId="65" xfId="0" applyBorder="1" applyAlignment="1">
      <alignment horizontal="center"/>
    </xf>
    <xf numFmtId="0" fontId="0" fillId="0" borderId="9" xfId="0" applyBorder="1" applyAlignment="1">
      <alignment horizontal="center" vertical="top" wrapText="1"/>
    </xf>
    <xf numFmtId="0" fontId="0" fillId="0" borderId="15" xfId="0" applyBorder="1" applyAlignment="1">
      <alignment horizontal="center" vertical="top" wrapText="1"/>
    </xf>
    <xf numFmtId="0" fontId="0" fillId="0" borderId="10" xfId="0" applyBorder="1" applyAlignment="1">
      <alignment horizontal="center" vertical="top" wrapText="1"/>
    </xf>
    <xf numFmtId="0" fontId="4" fillId="0" borderId="5" xfId="0" applyFont="1" applyBorder="1" applyAlignment="1">
      <alignment horizontal="right"/>
    </xf>
    <xf numFmtId="0" fontId="4" fillId="0" borderId="6" xfId="0" applyFont="1" applyBorder="1" applyAlignment="1">
      <alignment horizontal="right"/>
    </xf>
    <xf numFmtId="0" fontId="4" fillId="0" borderId="9" xfId="0" applyFont="1" applyBorder="1" applyAlignment="1">
      <alignment horizontal="right"/>
    </xf>
    <xf numFmtId="0" fontId="4" fillId="0" borderId="15" xfId="0" applyFont="1" applyBorder="1" applyAlignment="1">
      <alignment horizontal="right"/>
    </xf>
    <xf numFmtId="0" fontId="12" fillId="0" borderId="5" xfId="0" applyFont="1" applyBorder="1" applyAlignment="1">
      <alignment horizontal="center" vertical="top" wrapText="1"/>
    </xf>
    <xf numFmtId="0" fontId="12" fillId="0" borderId="6" xfId="0" applyFont="1" applyBorder="1" applyAlignment="1">
      <alignment horizontal="center" vertical="top" wrapText="1"/>
    </xf>
    <xf numFmtId="0" fontId="12" fillId="0" borderId="14" xfId="0" applyFont="1" applyBorder="1" applyAlignment="1">
      <alignment horizontal="center" vertical="top" wrapText="1"/>
    </xf>
    <xf numFmtId="0" fontId="0" fillId="0" borderId="7" xfId="0" applyBorder="1" applyAlignment="1">
      <alignment horizontal="center" vertical="top" wrapText="1"/>
    </xf>
    <xf numFmtId="0" fontId="0" fillId="0" borderId="0" xfId="0" applyAlignment="1">
      <alignment horizontal="center" vertical="top" wrapText="1"/>
    </xf>
    <xf numFmtId="0" fontId="0" fillId="0" borderId="8" xfId="0" applyBorder="1" applyAlignment="1">
      <alignment horizontal="center" vertical="top" wrapText="1"/>
    </xf>
    <xf numFmtId="0" fontId="4" fillId="0" borderId="0" xfId="0" applyFont="1" applyAlignment="1">
      <alignment horizontal="left"/>
    </xf>
    <xf numFmtId="0" fontId="4" fillId="0" borderId="0" xfId="0" applyFont="1" applyAlignment="1">
      <alignment horizontal="center"/>
    </xf>
    <xf numFmtId="0" fontId="0" fillId="0" borderId="0" xfId="0" applyAlignment="1">
      <alignment horizontal="center"/>
    </xf>
    <xf numFmtId="9" fontId="3" fillId="0" borderId="0" xfId="1" applyNumberFormat="1" applyFont="1" applyAlignment="1">
      <alignment horizontal="center"/>
    </xf>
    <xf numFmtId="0" fontId="3" fillId="0" borderId="0" xfId="1" applyFont="1" applyAlignment="1">
      <alignment horizontal="center"/>
    </xf>
    <xf numFmtId="0" fontId="4" fillId="0" borderId="7" xfId="0" applyFont="1" applyBorder="1" applyAlignment="1">
      <alignment horizontal="center"/>
    </xf>
    <xf numFmtId="0" fontId="6" fillId="8" borderId="0" xfId="0" applyFont="1" applyFill="1" applyAlignment="1">
      <alignment horizontal="center"/>
    </xf>
    <xf numFmtId="0" fontId="0" fillId="0" borderId="103" xfId="0" applyBorder="1" applyAlignment="1">
      <alignment horizontal="center"/>
    </xf>
    <xf numFmtId="0" fontId="0" fillId="0" borderId="104" xfId="0" applyBorder="1" applyAlignment="1">
      <alignment horizontal="center"/>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14" xfId="0" applyFont="1" applyBorder="1" applyAlignment="1">
      <alignment horizontal="left" vertical="top" wrapText="1"/>
    </xf>
    <xf numFmtId="0" fontId="6" fillId="0" borderId="9" xfId="0" applyFont="1" applyBorder="1" applyAlignment="1">
      <alignment horizontal="left" vertical="top" wrapText="1"/>
    </xf>
    <xf numFmtId="0" fontId="6" fillId="0" borderId="15" xfId="0" applyFont="1" applyBorder="1" applyAlignment="1">
      <alignment horizontal="left" vertical="top" wrapText="1"/>
    </xf>
    <xf numFmtId="0" fontId="6" fillId="0" borderId="10" xfId="0" applyFont="1" applyBorder="1" applyAlignment="1">
      <alignment horizontal="left" vertical="top" wrapText="1"/>
    </xf>
    <xf numFmtId="0" fontId="0" fillId="0" borderId="5" xfId="0" applyBorder="1" applyAlignment="1">
      <alignment horizontal="center" vertical="top"/>
    </xf>
    <xf numFmtId="0" fontId="0" fillId="0" borderId="6" xfId="0" applyBorder="1" applyAlignment="1">
      <alignment horizontal="center" vertical="top"/>
    </xf>
    <xf numFmtId="0" fontId="0" fillId="0" borderId="14" xfId="0" applyBorder="1" applyAlignment="1">
      <alignment horizontal="center" vertical="top"/>
    </xf>
    <xf numFmtId="0" fontId="0" fillId="0" borderId="9" xfId="0" applyBorder="1" applyAlignment="1">
      <alignment horizontal="center" vertical="top"/>
    </xf>
    <xf numFmtId="0" fontId="0" fillId="0" borderId="15" xfId="0" applyBorder="1" applyAlignment="1">
      <alignment horizontal="center" vertical="top"/>
    </xf>
    <xf numFmtId="0" fontId="0" fillId="0" borderId="10" xfId="0" applyBorder="1" applyAlignment="1">
      <alignment horizontal="center" vertical="top"/>
    </xf>
    <xf numFmtId="0" fontId="6" fillId="0" borderId="5" xfId="0" applyFont="1" applyBorder="1" applyAlignment="1">
      <alignment horizontal="center" vertical="top" wrapText="1"/>
    </xf>
    <xf numFmtId="0" fontId="6" fillId="0" borderId="6" xfId="0" applyFont="1" applyBorder="1" applyAlignment="1">
      <alignment horizontal="center" vertical="top" wrapText="1"/>
    </xf>
    <xf numFmtId="0" fontId="6" fillId="0" borderId="14" xfId="0" applyFont="1" applyBorder="1" applyAlignment="1">
      <alignment horizontal="center" vertical="top" wrapText="1"/>
    </xf>
    <xf numFmtId="0" fontId="6" fillId="0" borderId="9" xfId="0" applyFont="1" applyBorder="1" applyAlignment="1">
      <alignment horizontal="center" vertical="top" wrapText="1"/>
    </xf>
    <xf numFmtId="0" fontId="6" fillId="0" borderId="15" xfId="0" applyFont="1" applyBorder="1" applyAlignment="1">
      <alignment horizontal="center" vertical="top" wrapText="1"/>
    </xf>
    <xf numFmtId="0" fontId="6" fillId="0" borderId="10" xfId="0" applyFont="1" applyBorder="1" applyAlignment="1">
      <alignment horizontal="center" vertical="top" wrapText="1"/>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5" xfId="0" applyBorder="1" applyAlignment="1">
      <alignment horizontal="center"/>
    </xf>
    <xf numFmtId="0" fontId="0" fillId="0" borderId="10" xfId="0" applyBorder="1" applyAlignment="1">
      <alignment horizont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5" xfId="0" applyBorder="1" applyAlignment="1">
      <alignment horizontal="center" vertical="center" wrapText="1"/>
    </xf>
    <xf numFmtId="0" fontId="0" fillId="0" borderId="10" xfId="0" applyBorder="1" applyAlignment="1">
      <alignment horizontal="center" vertical="center" wrapText="1"/>
    </xf>
    <xf numFmtId="0" fontId="0" fillId="0" borderId="5" xfId="0" applyBorder="1" applyAlignment="1">
      <alignment horizontal="center"/>
    </xf>
    <xf numFmtId="0" fontId="0" fillId="0" borderId="6" xfId="0" applyBorder="1" applyAlignment="1">
      <alignment horizontal="center"/>
    </xf>
    <xf numFmtId="0" fontId="0" fillId="0" borderId="14" xfId="0" applyBorder="1" applyAlignment="1">
      <alignment horizontal="center"/>
    </xf>
    <xf numFmtId="0" fontId="0" fillId="0" borderId="11" xfId="0" applyBorder="1" applyAlignment="1">
      <alignment horizontal="center" vertical="top"/>
    </xf>
    <xf numFmtId="0" fontId="0" fillId="0" borderId="13" xfId="0" applyBorder="1" applyAlignment="1">
      <alignment horizontal="center" vertical="top"/>
    </xf>
    <xf numFmtId="0" fontId="3" fillId="0" borderId="7" xfId="1" applyFont="1" applyBorder="1" applyAlignment="1">
      <alignment horizontal="center"/>
    </xf>
    <xf numFmtId="9" fontId="3" fillId="0" borderId="7" xfId="1" applyNumberFormat="1" applyFont="1" applyBorder="1" applyAlignment="1">
      <alignment horizontal="center"/>
    </xf>
    <xf numFmtId="0" fontId="6" fillId="0" borderId="11" xfId="0" applyFont="1" applyBorder="1" applyAlignment="1">
      <alignment horizontal="left" vertical="top" wrapText="1"/>
    </xf>
    <xf numFmtId="0" fontId="6" fillId="0" borderId="13" xfId="0" applyFont="1" applyBorder="1" applyAlignment="1">
      <alignment horizontal="left" vertical="top" wrapText="1"/>
    </xf>
    <xf numFmtId="0" fontId="6" fillId="0" borderId="5" xfId="0" applyFont="1" applyBorder="1" applyAlignment="1">
      <alignment horizontal="left" vertical="top"/>
    </xf>
    <xf numFmtId="0" fontId="6" fillId="0" borderId="6" xfId="0" applyFont="1" applyBorder="1" applyAlignment="1">
      <alignment horizontal="left" vertical="top"/>
    </xf>
    <xf numFmtId="0" fontId="6" fillId="0" borderId="14" xfId="0" applyFont="1" applyBorder="1" applyAlignment="1">
      <alignment horizontal="left" vertical="top"/>
    </xf>
    <xf numFmtId="0" fontId="6" fillId="0" borderId="9" xfId="0" applyFont="1" applyBorder="1" applyAlignment="1">
      <alignment horizontal="left" vertical="top"/>
    </xf>
    <xf numFmtId="0" fontId="6" fillId="0" borderId="15" xfId="0" applyFont="1" applyBorder="1" applyAlignment="1">
      <alignment horizontal="left" vertical="top"/>
    </xf>
    <xf numFmtId="0" fontId="6" fillId="0" borderId="10" xfId="0" applyFont="1" applyBorder="1" applyAlignment="1">
      <alignment horizontal="left" vertical="top"/>
    </xf>
    <xf numFmtId="0" fontId="4" fillId="0" borderId="1" xfId="0" applyFont="1" applyBorder="1" applyAlignment="1">
      <alignment horizontal="right"/>
    </xf>
    <xf numFmtId="0" fontId="4" fillId="0" borderId="3" xfId="0" applyFont="1" applyBorder="1" applyAlignment="1">
      <alignment horizontal="right"/>
    </xf>
    <xf numFmtId="0" fontId="4" fillId="0" borderId="2" xfId="0" applyFont="1" applyBorder="1" applyAlignment="1">
      <alignment horizontal="right"/>
    </xf>
    <xf numFmtId="9" fontId="4" fillId="0" borderId="7" xfId="0" applyNumberFormat="1" applyFont="1" applyBorder="1" applyAlignment="1">
      <alignment horizontal="right" vertical="top"/>
    </xf>
    <xf numFmtId="9" fontId="4" fillId="0" borderId="0" xfId="0" applyNumberFormat="1" applyFont="1" applyAlignment="1">
      <alignment horizontal="right" vertical="top"/>
    </xf>
    <xf numFmtId="9" fontId="4" fillId="0" borderId="8" xfId="0" applyNumberFormat="1" applyFont="1" applyBorder="1" applyAlignment="1">
      <alignment horizontal="right" vertical="top"/>
    </xf>
    <xf numFmtId="9" fontId="4" fillId="0" borderId="9" xfId="0" applyNumberFormat="1" applyFont="1" applyBorder="1" applyAlignment="1">
      <alignment horizontal="right" vertical="top"/>
    </xf>
    <xf numFmtId="9" fontId="4" fillId="0" borderId="15" xfId="0" applyNumberFormat="1" applyFont="1" applyBorder="1" applyAlignment="1">
      <alignment horizontal="right" vertical="top"/>
    </xf>
    <xf numFmtId="9" fontId="4" fillId="0" borderId="10" xfId="0" applyNumberFormat="1" applyFont="1" applyBorder="1" applyAlignment="1">
      <alignment horizontal="right" vertical="top"/>
    </xf>
    <xf numFmtId="0" fontId="4" fillId="0" borderId="5" xfId="0" applyFont="1" applyBorder="1" applyAlignment="1">
      <alignment horizontal="right" vertical="center" wrapText="1"/>
    </xf>
    <xf numFmtId="0" fontId="4" fillId="0" borderId="6" xfId="0" applyFont="1" applyBorder="1" applyAlignment="1">
      <alignment horizontal="right" vertical="center" wrapText="1"/>
    </xf>
    <xf numFmtId="0" fontId="4" fillId="0" borderId="14" xfId="0" applyFont="1" applyBorder="1" applyAlignment="1">
      <alignment horizontal="right" vertical="center" wrapText="1"/>
    </xf>
    <xf numFmtId="0" fontId="4" fillId="0" borderId="7" xfId="0" applyFont="1" applyBorder="1" applyAlignment="1">
      <alignment horizontal="right" vertical="center" wrapText="1"/>
    </xf>
    <xf numFmtId="0" fontId="4" fillId="0" borderId="0" xfId="0" applyFont="1" applyAlignment="1">
      <alignment horizontal="right" vertical="center" wrapText="1"/>
    </xf>
    <xf numFmtId="0" fontId="4" fillId="0" borderId="8" xfId="0" applyFont="1" applyBorder="1" applyAlignment="1">
      <alignment horizontal="right" vertical="center" wrapText="1"/>
    </xf>
    <xf numFmtId="0" fontId="4" fillId="0" borderId="9" xfId="0" applyFont="1" applyBorder="1" applyAlignment="1">
      <alignment horizontal="right" vertical="center" wrapText="1"/>
    </xf>
    <xf numFmtId="0" fontId="4" fillId="0" borderId="15" xfId="0" applyFont="1" applyBorder="1" applyAlignment="1">
      <alignment horizontal="right" vertical="center" wrapText="1"/>
    </xf>
    <xf numFmtId="0" fontId="4" fillId="0" borderId="10" xfId="0" applyFont="1" applyBorder="1" applyAlignment="1">
      <alignment horizontal="right" vertical="center" wrapText="1"/>
    </xf>
    <xf numFmtId="0" fontId="4" fillId="0" borderId="7" xfId="0" applyFont="1" applyBorder="1" applyAlignment="1">
      <alignment horizontal="left"/>
    </xf>
    <xf numFmtId="0" fontId="0" fillId="0" borderId="9" xfId="0" applyBorder="1" applyAlignment="1">
      <alignment horizontal="left" vertical="center"/>
    </xf>
    <xf numFmtId="0" fontId="0" fillId="0" borderId="15" xfId="0" applyBorder="1" applyAlignment="1">
      <alignment horizontal="left" vertical="center"/>
    </xf>
    <xf numFmtId="0" fontId="0" fillId="0" borderId="1" xfId="0"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11" fillId="0" borderId="0" xfId="0" applyFont="1" applyAlignment="1">
      <alignment horizontal="left"/>
    </xf>
    <xf numFmtId="0" fontId="0" fillId="0" borderId="69" xfId="0" applyBorder="1" applyAlignment="1">
      <alignment horizontal="center"/>
    </xf>
    <xf numFmtId="0" fontId="0" fillId="0" borderId="94" xfId="0" applyBorder="1" applyAlignment="1">
      <alignment horizontal="center"/>
    </xf>
    <xf numFmtId="0" fontId="0" fillId="0" borderId="70" xfId="0" applyBorder="1" applyAlignment="1">
      <alignment horizontal="center"/>
    </xf>
    <xf numFmtId="0" fontId="0" fillId="0" borderId="71" xfId="0" applyBorder="1" applyAlignment="1">
      <alignment horizontal="center"/>
    </xf>
    <xf numFmtId="0" fontId="0" fillId="0" borderId="101" xfId="0" applyBorder="1" applyAlignment="1">
      <alignment horizontal="center"/>
    </xf>
    <xf numFmtId="0" fontId="0" fillId="0" borderId="79" xfId="0" applyBorder="1" applyAlignment="1">
      <alignment horizontal="center"/>
    </xf>
    <xf numFmtId="0" fontId="0" fillId="0" borderId="80" xfId="0" applyBorder="1" applyAlignment="1">
      <alignment horizontal="center"/>
    </xf>
    <xf numFmtId="0" fontId="0" fillId="0" borderId="85" xfId="0" applyBorder="1" applyAlignment="1">
      <alignment horizontal="center"/>
    </xf>
    <xf numFmtId="0" fontId="0" fillId="0" borderId="86" xfId="0" applyBorder="1" applyAlignment="1">
      <alignment horizontal="center"/>
    </xf>
    <xf numFmtId="0" fontId="0" fillId="0" borderId="87" xfId="0" applyBorder="1" applyAlignment="1">
      <alignment horizontal="center"/>
    </xf>
    <xf numFmtId="0" fontId="0" fillId="0" borderId="23" xfId="0" applyBorder="1" applyAlignment="1">
      <alignment horizontal="center"/>
    </xf>
    <xf numFmtId="0" fontId="0" fillId="0" borderId="92" xfId="0" applyBorder="1" applyAlignment="1">
      <alignment horizontal="center"/>
    </xf>
    <xf numFmtId="0" fontId="0" fillId="0" borderId="25" xfId="0" applyBorder="1" applyAlignment="1">
      <alignment horizontal="center"/>
    </xf>
    <xf numFmtId="0" fontId="6" fillId="0" borderId="1" xfId="0" applyFont="1" applyBorder="1" applyAlignment="1">
      <alignment horizontal="center"/>
    </xf>
    <xf numFmtId="0" fontId="6" fillId="0" borderId="3" xfId="0" applyFont="1" applyBorder="1" applyAlignment="1">
      <alignment horizontal="center"/>
    </xf>
    <xf numFmtId="0" fontId="6" fillId="0" borderId="2" xfId="0" applyFont="1" applyBorder="1" applyAlignment="1">
      <alignment horizontal="center"/>
    </xf>
    <xf numFmtId="0" fontId="0" fillId="0" borderId="109" xfId="0" applyBorder="1" applyAlignment="1">
      <alignment horizontal="center"/>
    </xf>
    <xf numFmtId="0" fontId="0" fillId="0" borderId="17" xfId="0" applyBorder="1" applyAlignment="1">
      <alignment horizontal="center"/>
    </xf>
    <xf numFmtId="0" fontId="0" fillId="0" borderId="110" xfId="0" applyBorder="1" applyAlignment="1">
      <alignment horizontal="center"/>
    </xf>
    <xf numFmtId="0" fontId="0" fillId="0" borderId="111" xfId="0" applyBorder="1" applyAlignment="1">
      <alignment horizontal="center"/>
    </xf>
    <xf numFmtId="0" fontId="6" fillId="0" borderId="1" xfId="0" applyFont="1" applyBorder="1" applyAlignment="1">
      <alignment horizontal="left"/>
    </xf>
    <xf numFmtId="0" fontId="6" fillId="0" borderId="3" xfId="0" applyFont="1" applyBorder="1" applyAlignment="1">
      <alignment horizontal="left"/>
    </xf>
    <xf numFmtId="0" fontId="6" fillId="0" borderId="2" xfId="0" applyFont="1" applyBorder="1" applyAlignment="1">
      <alignment horizontal="left"/>
    </xf>
    <xf numFmtId="0" fontId="0" fillId="0" borderId="99" xfId="0" applyBorder="1" applyAlignment="1">
      <alignment horizontal="center"/>
    </xf>
    <xf numFmtId="0" fontId="0" fillId="0" borderId="7" xfId="0" applyBorder="1" applyAlignment="1">
      <alignment horizontal="left" vertical="center"/>
    </xf>
    <xf numFmtId="0" fontId="0" fillId="0" borderId="0" xfId="0" applyAlignment="1">
      <alignment horizontal="left" vertical="center"/>
    </xf>
    <xf numFmtId="0" fontId="0" fillId="0" borderId="114" xfId="0" applyBorder="1" applyAlignment="1">
      <alignment horizontal="center"/>
    </xf>
    <xf numFmtId="0" fontId="0" fillId="0" borderId="102" xfId="0" applyBorder="1" applyAlignment="1">
      <alignment horizontal="center"/>
    </xf>
    <xf numFmtId="0" fontId="0" fillId="0" borderId="24" xfId="0" applyBorder="1" applyAlignment="1">
      <alignment horizontal="center"/>
    </xf>
    <xf numFmtId="0" fontId="0" fillId="0" borderId="112" xfId="0" applyBorder="1" applyAlignment="1">
      <alignment horizontal="center"/>
    </xf>
    <xf numFmtId="0" fontId="0" fillId="0" borderId="18" xfId="0" applyBorder="1" applyAlignment="1">
      <alignment horizontal="center"/>
    </xf>
    <xf numFmtId="0" fontId="0" fillId="0" borderId="113" xfId="0" applyBorder="1" applyAlignment="1">
      <alignment horizontal="center"/>
    </xf>
    <xf numFmtId="0" fontId="0" fillId="0" borderId="81" xfId="0" applyBorder="1" applyAlignment="1">
      <alignment horizontal="center"/>
    </xf>
    <xf numFmtId="0" fontId="0" fillId="0" borderId="97"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96" xfId="0" applyBorder="1" applyAlignment="1">
      <alignment horizontal="center"/>
    </xf>
    <xf numFmtId="0" fontId="0" fillId="0" borderId="83" xfId="0" applyBorder="1" applyAlignment="1">
      <alignment horizontal="center"/>
    </xf>
    <xf numFmtId="0" fontId="0" fillId="0" borderId="91" xfId="0" applyBorder="1" applyAlignment="1">
      <alignment horizontal="center"/>
    </xf>
    <xf numFmtId="0" fontId="0" fillId="0" borderId="22" xfId="0" applyBorder="1" applyAlignment="1">
      <alignment horizontal="center"/>
    </xf>
    <xf numFmtId="0" fontId="0" fillId="0" borderId="90" xfId="0" applyBorder="1" applyAlignment="1">
      <alignment horizontal="center"/>
    </xf>
    <xf numFmtId="0" fontId="8" fillId="9" borderId="5" xfId="0" applyFont="1" applyFill="1" applyBorder="1" applyAlignment="1">
      <alignment horizontal="left" vertical="center"/>
    </xf>
    <xf numFmtId="0" fontId="8" fillId="9" borderId="6" xfId="0" applyFont="1" applyFill="1" applyBorder="1" applyAlignment="1">
      <alignment horizontal="left" vertical="center"/>
    </xf>
    <xf numFmtId="0" fontId="0" fillId="0" borderId="72" xfId="0" applyBorder="1" applyAlignment="1">
      <alignment horizontal="center"/>
    </xf>
    <xf numFmtId="0" fontId="0" fillId="0" borderId="100" xfId="0" applyBorder="1" applyAlignment="1">
      <alignment horizontal="center"/>
    </xf>
    <xf numFmtId="0" fontId="0" fillId="0" borderId="98" xfId="0" applyBorder="1" applyAlignment="1">
      <alignment horizontal="center"/>
    </xf>
    <xf numFmtId="0" fontId="0" fillId="0" borderId="82" xfId="0" applyBorder="1" applyAlignment="1">
      <alignment horizontal="center"/>
    </xf>
    <xf numFmtId="0" fontId="6" fillId="3" borderId="68" xfId="0" applyFont="1" applyFill="1" applyBorder="1" applyAlignment="1">
      <alignment horizontal="center" vertical="center"/>
    </xf>
    <xf numFmtId="0" fontId="6" fillId="3" borderId="19" xfId="0" applyFont="1" applyFill="1" applyBorder="1" applyAlignment="1">
      <alignment horizontal="center" vertical="center"/>
    </xf>
    <xf numFmtId="0" fontId="6" fillId="3" borderId="107" xfId="0" applyFont="1" applyFill="1" applyBorder="1" applyAlignment="1">
      <alignment horizontal="center" vertical="center"/>
    </xf>
    <xf numFmtId="0" fontId="6" fillId="3" borderId="70" xfId="0" applyFont="1" applyFill="1" applyBorder="1" applyAlignment="1">
      <alignment horizontal="center" vertical="center"/>
    </xf>
    <xf numFmtId="0" fontId="6" fillId="3" borderId="71" xfId="0" applyFont="1" applyFill="1" applyBorder="1" applyAlignment="1">
      <alignment horizontal="center" vertical="center"/>
    </xf>
    <xf numFmtId="0" fontId="6" fillId="3" borderId="108" xfId="0" applyFont="1" applyFill="1" applyBorder="1" applyAlignment="1">
      <alignment horizontal="center" vertical="center"/>
    </xf>
    <xf numFmtId="0" fontId="6" fillId="3" borderId="93" xfId="0" applyFont="1" applyFill="1" applyBorder="1" applyAlignment="1">
      <alignment horizontal="center" vertical="center"/>
    </xf>
    <xf numFmtId="0" fontId="6" fillId="3" borderId="69" xfId="0" applyFont="1" applyFill="1" applyBorder="1" applyAlignment="1">
      <alignment horizontal="center" vertical="center"/>
    </xf>
    <xf numFmtId="0" fontId="6" fillId="3" borderId="0" xfId="0" applyFont="1" applyFill="1" applyAlignment="1">
      <alignment horizontal="center" vertical="center"/>
    </xf>
    <xf numFmtId="0" fontId="6" fillId="3" borderId="94" xfId="0" applyFont="1" applyFill="1" applyBorder="1" applyAlignment="1">
      <alignment horizontal="center" vertical="center"/>
    </xf>
    <xf numFmtId="0" fontId="4" fillId="0" borderId="14" xfId="0" applyFont="1" applyBorder="1" applyAlignment="1">
      <alignment horizontal="right"/>
    </xf>
    <xf numFmtId="0" fontId="4" fillId="0" borderId="7" xfId="0" applyFont="1" applyBorder="1" applyAlignment="1">
      <alignment horizontal="right"/>
    </xf>
    <xf numFmtId="0" fontId="4" fillId="0" borderId="0" xfId="0" applyFont="1" applyAlignment="1">
      <alignment horizontal="right"/>
    </xf>
    <xf numFmtId="0" fontId="4" fillId="0" borderId="8" xfId="0" applyFont="1" applyBorder="1" applyAlignment="1">
      <alignment horizontal="right"/>
    </xf>
    <xf numFmtId="0" fontId="0" fillId="0" borderId="5" xfId="0" applyBorder="1" applyAlignment="1">
      <alignment horizontal="left" vertical="top"/>
    </xf>
    <xf numFmtId="0" fontId="0" fillId="0" borderId="6" xfId="0" applyBorder="1" applyAlignment="1">
      <alignment horizontal="left" vertical="top"/>
    </xf>
    <xf numFmtId="0" fontId="0" fillId="0" borderId="14" xfId="0" applyBorder="1" applyAlignment="1">
      <alignment horizontal="left" vertical="top"/>
    </xf>
    <xf numFmtId="0" fontId="0" fillId="0" borderId="9" xfId="0" applyBorder="1" applyAlignment="1">
      <alignment horizontal="left" vertical="top"/>
    </xf>
    <xf numFmtId="0" fontId="0" fillId="0" borderId="15" xfId="0" applyBorder="1" applyAlignment="1">
      <alignment horizontal="left" vertical="top"/>
    </xf>
    <xf numFmtId="0" fontId="0" fillId="0" borderId="10" xfId="0" applyBorder="1" applyAlignment="1">
      <alignment horizontal="left" vertical="top"/>
    </xf>
    <xf numFmtId="0" fontId="6" fillId="3" borderId="73" xfId="0" applyFont="1" applyFill="1" applyBorder="1" applyAlignment="1">
      <alignment horizontal="center" vertical="center"/>
    </xf>
    <xf numFmtId="0" fontId="6" fillId="3" borderId="75" xfId="0" applyFont="1" applyFill="1" applyBorder="1" applyAlignment="1">
      <alignment horizontal="center" vertical="center"/>
    </xf>
    <xf numFmtId="0" fontId="6" fillId="3" borderId="74" xfId="0" applyFont="1" applyFill="1" applyBorder="1" applyAlignment="1">
      <alignment horizontal="center" vertical="center"/>
    </xf>
    <xf numFmtId="0" fontId="6" fillId="3" borderId="76" xfId="0" applyFont="1" applyFill="1" applyBorder="1" applyAlignment="1">
      <alignment horizontal="center" vertical="center"/>
    </xf>
    <xf numFmtId="0" fontId="6" fillId="7" borderId="5" xfId="0" applyFont="1" applyFill="1" applyBorder="1" applyAlignment="1">
      <alignment horizontal="left" vertical="top"/>
    </xf>
    <xf numFmtId="0" fontId="6" fillId="7" borderId="6" xfId="0" applyFont="1" applyFill="1" applyBorder="1" applyAlignment="1">
      <alignment horizontal="left" vertical="top"/>
    </xf>
    <xf numFmtId="0" fontId="6" fillId="7" borderId="14" xfId="0" applyFont="1" applyFill="1" applyBorder="1" applyAlignment="1">
      <alignment horizontal="left" vertical="top"/>
    </xf>
    <xf numFmtId="0" fontId="6" fillId="7" borderId="9" xfId="0" applyFont="1" applyFill="1" applyBorder="1" applyAlignment="1">
      <alignment horizontal="left" vertical="top"/>
    </xf>
    <xf numFmtId="0" fontId="6" fillId="7" borderId="15" xfId="0" applyFont="1" applyFill="1" applyBorder="1" applyAlignment="1">
      <alignment horizontal="left" vertical="top"/>
    </xf>
    <xf numFmtId="0" fontId="6" fillId="7" borderId="10" xfId="0" applyFont="1" applyFill="1" applyBorder="1" applyAlignment="1">
      <alignment horizontal="left" vertical="top"/>
    </xf>
    <xf numFmtId="0" fontId="0" fillId="0" borderId="11" xfId="0" applyBorder="1" applyAlignment="1">
      <alignment horizontal="left" vertical="top"/>
    </xf>
    <xf numFmtId="0" fontId="0" fillId="0" borderId="13" xfId="0" applyBorder="1" applyAlignment="1">
      <alignment horizontal="left" vertical="top"/>
    </xf>
    <xf numFmtId="0" fontId="4" fillId="0" borderId="10" xfId="0" applyFont="1" applyBorder="1" applyAlignment="1">
      <alignment horizontal="right"/>
    </xf>
    <xf numFmtId="164" fontId="0" fillId="7" borderId="6" xfId="0" applyNumberFormat="1" applyFill="1" applyBorder="1" applyAlignment="1">
      <alignment horizontal="right"/>
    </xf>
    <xf numFmtId="164" fontId="0" fillId="7" borderId="6" xfId="0" applyNumberFormat="1" applyFill="1" applyBorder="1" applyAlignment="1">
      <alignment horizontal="left"/>
    </xf>
    <xf numFmtId="0" fontId="6" fillId="7" borderId="5" xfId="0" applyFont="1" applyFill="1" applyBorder="1" applyAlignment="1">
      <alignment horizontal="center"/>
    </xf>
    <xf numFmtId="0" fontId="6" fillId="7" borderId="6" xfId="0" applyFont="1" applyFill="1" applyBorder="1" applyAlignment="1">
      <alignment horizontal="center"/>
    </xf>
    <xf numFmtId="9" fontId="4" fillId="0" borderId="5" xfId="0" applyNumberFormat="1" applyFont="1" applyBorder="1" applyAlignment="1">
      <alignment horizontal="right" vertical="top"/>
    </xf>
    <xf numFmtId="9" fontId="4" fillId="0" borderId="6" xfId="0" applyNumberFormat="1" applyFont="1" applyBorder="1" applyAlignment="1">
      <alignment horizontal="right" vertical="top"/>
    </xf>
    <xf numFmtId="9" fontId="4" fillId="0" borderId="14" xfId="0" applyNumberFormat="1" applyFont="1" applyBorder="1" applyAlignment="1">
      <alignment horizontal="right" vertical="top"/>
    </xf>
    <xf numFmtId="0" fontId="0" fillId="0" borderId="88" xfId="0" applyBorder="1" applyAlignment="1">
      <alignment horizontal="center"/>
    </xf>
    <xf numFmtId="0" fontId="0" fillId="0" borderId="89" xfId="0" applyBorder="1" applyAlignment="1">
      <alignment horizontal="center"/>
    </xf>
    <xf numFmtId="0" fontId="0" fillId="0" borderId="95" xfId="0" applyBorder="1" applyAlignment="1">
      <alignment horizontal="center"/>
    </xf>
    <xf numFmtId="0" fontId="0" fillId="0" borderId="77" xfId="0" applyBorder="1" applyAlignment="1">
      <alignment horizontal="center"/>
    </xf>
    <xf numFmtId="0" fontId="0" fillId="0" borderId="68" xfId="0" applyBorder="1" applyAlignment="1">
      <alignment horizontal="center"/>
    </xf>
    <xf numFmtId="0" fontId="0" fillId="0" borderId="93" xfId="0" applyBorder="1" applyAlignment="1">
      <alignment horizontal="center"/>
    </xf>
    <xf numFmtId="0" fontId="0" fillId="0" borderId="105" xfId="0" applyBorder="1" applyAlignment="1">
      <alignment horizontal="center"/>
    </xf>
    <xf numFmtId="0" fontId="0" fillId="0" borderId="106" xfId="0" applyBorder="1" applyAlignment="1">
      <alignment horizontal="center"/>
    </xf>
    <xf numFmtId="0" fontId="0" fillId="0" borderId="78" xfId="0" applyBorder="1" applyAlignment="1">
      <alignment horizontal="center"/>
    </xf>
    <xf numFmtId="0" fontId="0" fillId="0" borderId="84" xfId="0" applyBorder="1" applyAlignment="1">
      <alignment horizontal="center"/>
    </xf>
  </cellXfs>
  <cellStyles count="2">
    <cellStyle name="Normal 2" xfId="1" xr:uid="{00000000-0005-0000-0000-000001000000}"/>
    <cellStyle name="Standard" xfId="0" builtinId="0"/>
  </cellStyles>
  <dxfs count="213">
    <dxf>
      <border>
        <right style="dotted">
          <color auto="1"/>
        </right>
        <vertical/>
        <horizontal/>
      </border>
    </dxf>
    <dxf>
      <border>
        <right style="dotted">
          <color auto="1"/>
        </right>
        <vertical/>
        <horizontal/>
      </border>
    </dxf>
    <dxf>
      <border>
        <bottom style="dotted">
          <color auto="1"/>
        </bottom>
        <vertical/>
        <horizontal/>
      </border>
    </dxf>
    <dxf>
      <border>
        <top style="dotted">
          <color auto="1"/>
        </top>
        <vertical/>
        <horizontal/>
      </border>
    </dxf>
    <dxf>
      <border>
        <bottom style="dotted">
          <color auto="1"/>
        </bottom>
        <vertical/>
        <horizontal/>
      </border>
    </dxf>
    <dxf>
      <border>
        <top style="dotted">
          <color auto="1"/>
        </top>
        <vertical/>
        <horizontal/>
      </border>
    </dxf>
    <dxf>
      <border>
        <right style="dotted">
          <color auto="1"/>
        </right>
        <vertical/>
        <horizontal/>
      </border>
    </dxf>
    <dxf>
      <border>
        <right style="dotted">
          <color auto="1"/>
        </right>
        <vertical/>
        <horizontal/>
      </border>
    </dxf>
    <dxf>
      <border>
        <bottom style="thin">
          <color auto="1"/>
        </bottom>
        <vertical/>
        <horizontal/>
      </border>
    </dxf>
    <dxf>
      <border>
        <bottom style="thin">
          <color auto="1"/>
        </bottom>
        <vertical/>
        <horizontal/>
      </border>
    </dxf>
    <dxf>
      <border>
        <top style="dotted">
          <color auto="1"/>
        </top>
        <vertical/>
        <horizontal/>
      </border>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92D050"/>
        </patternFill>
      </fill>
    </dxf>
    <dxf>
      <border>
        <top style="thin">
          <color auto="1"/>
        </top>
        <vertical/>
        <horizontal/>
      </border>
    </dxf>
    <dxf>
      <border>
        <top style="thin">
          <color auto="1"/>
        </top>
        <vertical/>
        <horizontal/>
      </border>
    </dxf>
    <dxf>
      <border>
        <bottom style="dotted">
          <color auto="1"/>
        </bottom>
        <vertical/>
        <horizontal/>
      </border>
    </dxf>
    <dxf>
      <border>
        <bottom style="dotted">
          <color auto="1"/>
        </bottom>
        <vertical/>
        <horizontal/>
      </border>
    </dxf>
    <dxf>
      <fill>
        <patternFill>
          <bgColor rgb="FFFFFF00"/>
        </patternFill>
      </fill>
    </dxf>
    <dxf>
      <border>
        <top style="thin">
          <color auto="1"/>
        </top>
        <vertical/>
        <horizontal/>
      </border>
    </dxf>
    <dxf>
      <border>
        <top style="thin">
          <color auto="1"/>
        </top>
        <vertical/>
        <horizontal/>
      </border>
    </dxf>
    <dxf>
      <border>
        <top style="dotted">
          <color auto="1"/>
        </top>
        <vertical/>
        <horizontal/>
      </border>
    </dxf>
    <dxf>
      <fill>
        <patternFill>
          <bgColor rgb="FFFFFF00"/>
        </patternFill>
      </fill>
    </dxf>
    <dxf>
      <fill>
        <patternFill patternType="none">
          <bgColor auto="1"/>
        </patternFill>
      </fill>
    </dxf>
    <dxf>
      <border>
        <right style="thin">
          <color auto="1"/>
        </right>
        <vertical/>
        <horizontal/>
      </border>
    </dxf>
    <dxf>
      <fill>
        <patternFill patternType="none">
          <bgColor auto="1"/>
        </patternFill>
      </fill>
    </dxf>
    <dxf>
      <border>
        <right style="thin">
          <color auto="1"/>
        </right>
        <vertical/>
        <horizontal/>
      </border>
    </dxf>
    <dxf>
      <fill>
        <patternFill patternType="none">
          <bgColor auto="1"/>
        </patternFill>
      </fill>
    </dxf>
    <dxf>
      <border>
        <right style="thin">
          <color auto="1"/>
        </right>
        <vertical/>
        <horizontal/>
      </border>
    </dxf>
    <dxf>
      <border>
        <right style="thin">
          <color auto="1"/>
        </right>
        <vertical/>
        <horizontal/>
      </border>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border>
        <top style="dotted">
          <color auto="1"/>
        </top>
        <vertical/>
        <horizontal/>
      </border>
    </dxf>
    <dxf>
      <fill>
        <patternFill>
          <bgColor theme="0" tint="-0.34998626667073579"/>
        </patternFill>
      </fill>
    </dxf>
    <dxf>
      <fill>
        <patternFill>
          <bgColor theme="0" tint="-0.34998626667073579"/>
        </patternFill>
      </fill>
    </dxf>
    <dxf>
      <fill>
        <patternFill>
          <bgColor rgb="FFFF0000"/>
        </patternFill>
      </fill>
    </dxf>
    <dxf>
      <fill>
        <patternFill>
          <bgColor rgb="FFFFC000"/>
        </patternFill>
      </fill>
    </dxf>
    <dxf>
      <fill>
        <patternFill>
          <bgColor rgb="FFFFFF00"/>
        </patternFill>
      </fill>
    </dxf>
    <dxf>
      <fill>
        <patternFill>
          <bgColor rgb="FF92D050"/>
        </patternFill>
      </fill>
    </dxf>
    <dxf>
      <border>
        <top style="thin">
          <color auto="1"/>
        </top>
        <vertical/>
        <horizontal/>
      </border>
    </dxf>
    <dxf>
      <fill>
        <patternFill>
          <bgColor theme="4" tint="0.79998168889431442"/>
        </patternFill>
      </fill>
    </dxf>
    <dxf>
      <border>
        <top style="dotted">
          <color auto="1"/>
        </top>
        <vertical/>
        <horizontal/>
      </border>
    </dxf>
    <dxf>
      <border>
        <top style="thin">
          <color auto="1"/>
        </top>
        <vertical/>
        <horizontal/>
      </border>
    </dxf>
    <dxf>
      <border>
        <top style="dotted">
          <color auto="1"/>
        </top>
        <vertical/>
        <horizontal/>
      </border>
    </dxf>
    <dxf>
      <border>
        <top style="thin">
          <color auto="1"/>
        </top>
        <vertical/>
        <horizontal/>
      </border>
    </dxf>
    <dxf>
      <border>
        <top style="dotted">
          <color auto="1"/>
        </top>
        <vertical/>
        <horizontal/>
      </border>
    </dxf>
    <dxf>
      <border>
        <top style="thin">
          <color auto="1"/>
        </top>
        <vertical/>
        <horizontal/>
      </border>
    </dxf>
    <dxf>
      <border>
        <right style="dotted">
          <color auto="1"/>
        </right>
        <vertical/>
        <horizontal/>
      </border>
    </dxf>
    <dxf>
      <border>
        <right style="dotted">
          <color auto="1"/>
        </right>
        <vertical/>
        <horizontal/>
      </border>
    </dxf>
    <dxf>
      <border>
        <right style="dotted">
          <color auto="1"/>
        </right>
        <vertical/>
        <horizontal/>
      </border>
    </dxf>
    <dxf>
      <border>
        <right style="dotted">
          <color auto="1"/>
        </right>
        <vertical/>
        <horizontal/>
      </border>
    </dxf>
    <dxf>
      <border>
        <right style="dotted">
          <color auto="1"/>
        </right>
        <vertical/>
        <horizontal/>
      </border>
    </dxf>
    <dxf>
      <border>
        <right style="dotted">
          <color auto="1"/>
        </right>
        <vertical/>
        <horizontal/>
      </border>
    </dxf>
    <dxf>
      <border>
        <right style="dotted">
          <color auto="1"/>
        </right>
        <vertical/>
        <horizontal/>
      </border>
    </dxf>
    <dxf>
      <border>
        <bottom style="dotted">
          <color auto="1"/>
        </bottom>
        <vertical/>
        <horizontal/>
      </border>
    </dxf>
    <dxf>
      <border>
        <left style="dotted">
          <color auto="1"/>
        </left>
        <vertical/>
        <horizontal/>
      </border>
    </dxf>
    <dxf>
      <border>
        <left style="thin">
          <color auto="1"/>
        </left>
        <vertical/>
        <horizontal/>
      </border>
    </dxf>
    <dxf>
      <border>
        <left style="thin">
          <color auto="1"/>
        </left>
        <vertical/>
        <horizontal/>
      </border>
    </dxf>
    <dxf>
      <border>
        <right style="dotted">
          <color auto="1"/>
        </right>
        <vertical/>
        <horizontal/>
      </border>
    </dxf>
    <dxf>
      <border>
        <right style="dotted">
          <color auto="1"/>
        </right>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top style="dotted">
          <color auto="1"/>
        </top>
        <vertical/>
        <horizontal/>
      </border>
    </dxf>
    <dxf>
      <border>
        <top style="dotted">
          <color auto="1"/>
        </top>
        <vertical/>
        <horizontal/>
      </border>
    </dxf>
    <dxf>
      <border>
        <top style="dotted">
          <color auto="1"/>
        </top>
        <vertical/>
        <horizontal/>
      </border>
    </dxf>
    <dxf>
      <border>
        <left style="thin">
          <color auto="1"/>
        </left>
        <vertical/>
        <horizontal/>
      </border>
    </dxf>
    <dxf>
      <border>
        <left style="thin">
          <color auto="1"/>
        </left>
        <vertical/>
        <horizontal/>
      </border>
    </dxf>
    <dxf>
      <border>
        <left style="dotted">
          <color auto="1"/>
        </left>
        <vertical/>
        <horizontal/>
      </border>
    </dxf>
    <dxf>
      <border>
        <bottom style="dotted">
          <color auto="1"/>
        </bottom>
        <vertical/>
        <horizontal/>
      </border>
    </dxf>
    <dxf>
      <border>
        <top style="thin">
          <color auto="1"/>
        </top>
        <vertical/>
        <horizontal/>
      </border>
    </dxf>
    <dxf>
      <border>
        <top style="dotted">
          <color auto="1"/>
        </top>
        <vertical/>
        <horizontal/>
      </border>
    </dxf>
    <dxf>
      <border>
        <bottom style="dotted">
          <color auto="1"/>
        </bottom>
        <vertical/>
        <horizontal/>
      </border>
    </dxf>
    <dxf>
      <border>
        <bottom style="dotted">
          <color auto="1"/>
        </bottom>
        <vertical/>
        <horizontal/>
      </border>
    </dxf>
    <dxf>
      <border>
        <top style="dotted">
          <color auto="1"/>
        </top>
        <vertical/>
        <horizontal/>
      </border>
    </dxf>
    <dxf>
      <border>
        <top style="dotted">
          <color auto="1"/>
        </top>
        <vertical/>
        <horizontal/>
      </border>
    </dxf>
    <dxf>
      <border>
        <top style="dotted">
          <color auto="1"/>
        </top>
        <vertical/>
        <horizontal/>
      </border>
    </dxf>
    <dxf>
      <border>
        <left style="thin">
          <color auto="1"/>
        </left>
        <vertical/>
        <horizontal/>
      </border>
    </dxf>
    <dxf>
      <border>
        <right style="dotted">
          <color auto="1"/>
        </right>
        <vertical/>
        <horizontal/>
      </border>
    </dxf>
    <dxf>
      <border>
        <right style="dotted">
          <color auto="1"/>
        </right>
        <vertical/>
        <horizontal/>
      </border>
    </dxf>
    <dxf>
      <border>
        <left style="thin">
          <color auto="1"/>
        </left>
        <vertical/>
        <horizontal/>
      </border>
    </dxf>
    <dxf>
      <border>
        <bottom style="thin">
          <color auto="1"/>
        </bottom>
        <vertical/>
        <horizontal/>
      </border>
    </dxf>
    <dxf>
      <border>
        <bottom style="thin">
          <color auto="1"/>
        </bottom>
        <vertical/>
        <horizontal/>
      </border>
    </dxf>
    <dxf>
      <border>
        <bottom style="thin">
          <color auto="1"/>
        </bottom>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bottom style="dotted">
          <color auto="1"/>
        </bottom>
        <vertical/>
        <horizontal/>
      </border>
    </dxf>
    <dxf>
      <border>
        <bottom style="dotted">
          <color auto="1"/>
        </bottom>
        <vertical/>
        <horizontal/>
      </border>
    </dxf>
    <dxf>
      <border>
        <top style="dotted">
          <color auto="1"/>
        </top>
        <vertical/>
        <horizontal/>
      </border>
    </dxf>
    <dxf>
      <border>
        <left/>
        <right/>
        <top style="dotted">
          <color auto="1"/>
        </top>
        <bottom/>
        <vertical/>
        <horizontal/>
      </border>
    </dxf>
    <dxf>
      <border>
        <top style="dotted">
          <color auto="1"/>
        </top>
        <vertical/>
        <horizontal/>
      </border>
    </dxf>
    <dxf>
      <border>
        <top style="thin">
          <color auto="1"/>
        </top>
        <vertical/>
        <horizontal/>
      </border>
    </dxf>
    <dxf>
      <border>
        <left style="thin">
          <color auto="1"/>
        </left>
        <vertical/>
        <horizontal/>
      </border>
    </dxf>
    <dxf>
      <border>
        <left style="thin">
          <color auto="1"/>
        </left>
        <vertical/>
        <horizontal/>
      </border>
    </dxf>
    <dxf>
      <border>
        <left style="thin">
          <color auto="1"/>
        </left>
        <vertical/>
        <horizontal/>
      </border>
    </dxf>
    <dxf>
      <border>
        <top style="thin">
          <color auto="1"/>
        </top>
        <vertical/>
        <horizontal/>
      </border>
    </dxf>
    <dxf>
      <border>
        <left style="thin">
          <color auto="1"/>
        </left>
        <vertical/>
        <horizontal/>
      </border>
    </dxf>
    <dxf>
      <border>
        <left style="thin">
          <color auto="1"/>
        </left>
        <vertical/>
        <horizontal/>
      </border>
    </dxf>
    <dxf>
      <border>
        <bottom style="thin">
          <color auto="1"/>
        </bottom>
        <vertical/>
        <horizontal/>
      </border>
    </dxf>
    <dxf>
      <border>
        <bottom style="thin">
          <color auto="1"/>
        </bottom>
        <vertical/>
        <horizontal/>
      </border>
    </dxf>
    <dxf>
      <border>
        <bottom style="thin">
          <color auto="1"/>
        </bottom>
        <vertical/>
        <horizontal/>
      </border>
    </dxf>
    <dxf>
      <border>
        <top style="thin">
          <color auto="1"/>
        </top>
        <vertical/>
        <horizontal/>
      </border>
    </dxf>
    <dxf>
      <border>
        <top style="thin">
          <color auto="1"/>
        </top>
        <vertical/>
        <horizontal/>
      </border>
    </dxf>
    <dxf>
      <border>
        <top style="thin">
          <color auto="1"/>
        </top>
        <vertical/>
        <horizontal/>
      </border>
    </dxf>
    <dxf>
      <border>
        <left style="thin">
          <color auto="1"/>
        </left>
        <vertical/>
        <horizontal/>
      </border>
    </dxf>
    <dxf>
      <border>
        <top style="thin">
          <color auto="1"/>
        </top>
        <vertical/>
        <horizontal/>
      </border>
    </dxf>
    <dxf>
      <border>
        <right style="thin">
          <color auto="1"/>
        </right>
        <vertical/>
        <horizontal/>
      </border>
    </dxf>
    <dxf>
      <border>
        <right style="thin">
          <color auto="1"/>
        </right>
        <vertical/>
        <horizontal/>
      </border>
    </dxf>
    <dxf>
      <border>
        <left style="thin">
          <color auto="1"/>
        </left>
        <vertical/>
        <horizontal/>
      </border>
    </dxf>
    <dxf>
      <border>
        <left style="thin">
          <color auto="1"/>
        </left>
        <vertical/>
        <horizontal/>
      </border>
    </dxf>
    <dxf>
      <border>
        <bottom style="thin">
          <color auto="1"/>
        </bottom>
        <vertical/>
        <horizontal/>
      </border>
    </dxf>
    <dxf>
      <border>
        <bottom style="thin">
          <color auto="1"/>
        </bottom>
        <vertical/>
        <horizontal/>
      </border>
    </dxf>
    <dxf>
      <border>
        <bottom style="thin">
          <color auto="1"/>
        </bottom>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dotted">
          <color auto="1"/>
        </top>
        <vertical/>
        <horizontal/>
      </border>
    </dxf>
    <dxf>
      <border>
        <left style="thin">
          <color auto="1"/>
        </left>
        <vertical/>
        <horizontal/>
      </border>
    </dxf>
    <dxf>
      <border>
        <top style="dotted">
          <color auto="1"/>
        </top>
        <vertical/>
        <horizontal/>
      </border>
    </dxf>
    <dxf>
      <border>
        <left style="thin">
          <color auto="1"/>
        </left>
        <vertical/>
        <horizontal/>
      </border>
    </dxf>
    <dxf>
      <border>
        <left style="thin">
          <color auto="1"/>
        </left>
        <vertical/>
        <horizontal/>
      </border>
    </dxf>
    <dxf>
      <border>
        <bottom style="thin">
          <color auto="1"/>
        </bottom>
        <vertical/>
        <horizontal/>
      </border>
    </dxf>
    <dxf>
      <border>
        <bottom style="thin">
          <color auto="1"/>
        </bottom>
        <vertical/>
        <horizontal/>
      </border>
    </dxf>
    <dxf>
      <border>
        <bottom style="thin">
          <color auto="1"/>
        </bottom>
        <vertical/>
        <horizontal/>
      </border>
    </dxf>
    <dxf>
      <border>
        <top style="thin">
          <color auto="1"/>
        </top>
        <vertical/>
        <horizontal/>
      </border>
    </dxf>
    <dxf>
      <border>
        <top style="thin">
          <color auto="1"/>
        </top>
        <vertical/>
        <horizontal/>
      </border>
    </dxf>
    <dxf>
      <border>
        <top style="thin">
          <color auto="1"/>
        </top>
        <vertical/>
        <horizontal/>
      </border>
    </dxf>
    <dxf>
      <border>
        <left style="thin">
          <color auto="1"/>
        </left>
        <vertical/>
        <horizontal/>
      </border>
    </dxf>
    <dxf>
      <border>
        <left style="thin">
          <color auto="1"/>
        </left>
        <vertical/>
        <horizontal/>
      </border>
    </dxf>
    <dxf>
      <border>
        <left style="thin">
          <color auto="1"/>
        </left>
        <vertical/>
        <horizontal/>
      </border>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rgb="FFFFC000"/>
        </patternFill>
      </fill>
    </dxf>
    <dxf>
      <fill>
        <patternFill>
          <bgColor rgb="FFFFFF00"/>
        </patternFill>
      </fill>
    </dxf>
    <dxf>
      <fill>
        <patternFill>
          <bgColor rgb="FF92D050"/>
        </patternFill>
      </fill>
    </dxf>
    <dxf>
      <fill>
        <patternFill>
          <bgColor rgb="FFFF0000"/>
        </patternFill>
      </fill>
    </dxf>
    <dxf>
      <border>
        <top style="dotted">
          <color auto="1"/>
        </top>
        <vertical/>
        <horizontal/>
      </border>
    </dxf>
    <dxf>
      <border>
        <bottom style="dotted">
          <color auto="1"/>
        </bottom>
        <vertical/>
        <horizontal/>
      </border>
    </dxf>
    <dxf>
      <border>
        <bottom style="dotted">
          <color auto="1"/>
        </bottom>
        <vertical/>
        <horizontal/>
      </border>
    </dxf>
    <dxf>
      <border>
        <top style="dotted">
          <color auto="1"/>
        </top>
        <vertical/>
        <horizontal/>
      </border>
    </dxf>
    <dxf>
      <border>
        <top style="dotted">
          <color auto="1"/>
        </top>
        <vertical/>
        <horizontal/>
      </border>
    </dxf>
    <dxf>
      <border>
        <top style="dotted">
          <color auto="1"/>
        </top>
        <vertical/>
        <horizontal/>
      </border>
    </dxf>
    <dxf>
      <border>
        <top style="dotted">
          <color auto="1"/>
        </top>
        <vertical/>
        <horizontal/>
      </border>
    </dxf>
    <dxf>
      <border>
        <top style="dotted">
          <color auto="1"/>
        </top>
        <vertical/>
        <horizontal/>
      </border>
    </dxf>
    <dxf>
      <border>
        <bottom style="dotted">
          <color auto="1"/>
        </bottom>
        <vertical/>
        <horizontal/>
      </border>
    </dxf>
    <dxf>
      <border>
        <left style="dotted">
          <color auto="1"/>
        </left>
        <vertical/>
        <horizontal/>
      </border>
    </dxf>
    <dxf>
      <border>
        <left style="dotted">
          <color auto="1"/>
        </left>
        <vertical/>
        <horizontal/>
      </border>
    </dxf>
    <dxf>
      <border>
        <left style="dotted">
          <color auto="1"/>
        </left>
        <vertical/>
        <horizontal/>
      </border>
    </dxf>
    <dxf>
      <border>
        <left style="dotted">
          <color auto="1"/>
        </left>
        <vertical/>
        <horizontal/>
      </border>
    </dxf>
    <dxf>
      <border>
        <left style="dotted">
          <color auto="1"/>
        </lef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theme="9" tint="0.59996337778862885"/>
        </patternFill>
      </fill>
    </dxf>
    <dxf>
      <fill>
        <patternFill>
          <bgColor theme="4" tint="0.59996337778862885"/>
        </patternFill>
      </fill>
    </dxf>
    <dxf>
      <fill>
        <patternFill>
          <bgColor theme="7" tint="0.59996337778862885"/>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00B0F0"/>
        </patternFill>
      </fill>
    </dxf>
    <dxf>
      <fill>
        <patternFill>
          <bgColor rgb="FF00B0F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9" defaultPivotStyle="PivotStyleMedium7"/>
  <colors>
    <mruColors>
      <color rgb="FFF8696B"/>
      <color rgb="FFFFD85B"/>
      <color rgb="FFFF0000"/>
      <color rgb="FFFFFFC5"/>
      <color rgb="FFBAE18F"/>
      <color rgb="FF65D7FF"/>
      <color rgb="FFEE79E1"/>
      <color rgb="FFA64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FFFFFF"/>
                </a:solidFill>
                <a:latin typeface="Arial"/>
                <a:ea typeface="Arial"/>
                <a:cs typeface="Arial"/>
              </a:defRPr>
            </a:pPr>
            <a:r>
              <a:rPr lang="de-CH"/>
              <a:t>Trainingsbelastung</a:t>
            </a:r>
            <a:r>
              <a:rPr lang="de-CH" baseline="0"/>
              <a:t> während der Woche</a:t>
            </a:r>
            <a:endParaRPr lang="de-CH"/>
          </a:p>
        </c:rich>
      </c:tx>
      <c:layout>
        <c:manualLayout>
          <c:xMode val="edge"/>
          <c:yMode val="edge"/>
          <c:x val="0.26270537150525392"/>
          <c:y val="4.1666756990524668E-2"/>
        </c:manualLayout>
      </c:layout>
      <c:overlay val="0"/>
      <c:spPr>
        <a:noFill/>
        <a:ln w="25400">
          <a:noFill/>
        </a:ln>
      </c:spPr>
    </c:title>
    <c:autoTitleDeleted val="0"/>
    <c:plotArea>
      <c:layout>
        <c:manualLayout>
          <c:layoutTarget val="inner"/>
          <c:xMode val="edge"/>
          <c:yMode val="edge"/>
          <c:x val="0.12199641325057529"/>
          <c:y val="0.15416729397499226"/>
          <c:w val="0.81515785217429948"/>
          <c:h val="0.70416953193982723"/>
        </c:manualLayout>
      </c:layout>
      <c:barChart>
        <c:barDir val="col"/>
        <c:grouping val="clustered"/>
        <c:varyColors val="0"/>
        <c:ser>
          <c:idx val="0"/>
          <c:order val="0"/>
          <c:tx>
            <c:strRef>
              <c:f>Mikrozyklus!$AR$35</c:f>
              <c:strCache>
                <c:ptCount val="1"/>
                <c:pt idx="0">
                  <c:v>Load</c:v>
                </c:pt>
              </c:strCache>
            </c:strRef>
          </c:tx>
          <c:spPr>
            <a:gradFill rotWithShape="0">
              <a:gsLst>
                <a:gs pos="0">
                  <a:srgbClr val="FF0000">
                    <a:gamma/>
                    <a:shade val="84706"/>
                    <a:invGamma/>
                  </a:srgbClr>
                </a:gs>
                <a:gs pos="50000">
                  <a:srgbClr val="FF0000"/>
                </a:gs>
                <a:gs pos="100000">
                  <a:srgbClr val="FF0000">
                    <a:gamma/>
                    <a:shade val="84706"/>
                    <a:invGamma/>
                  </a:srgbClr>
                </a:gs>
              </a:gsLst>
              <a:lin ang="0" scaled="1"/>
            </a:gradFill>
            <a:ln w="12700">
              <a:solidFill>
                <a:srgbClr val="000000"/>
              </a:solidFill>
              <a:prstDash val="solid"/>
            </a:ln>
          </c:spPr>
          <c:invertIfNegative val="0"/>
          <c:cat>
            <c:strRef>
              <c:f>(Mikrozyklus!$A$39,Mikrozyklus!$A$44,Mikrozyklus!$A$49,Mikrozyklus!$A$54,Mikrozyklus!$A$59,Mikrozyklus!$A$64,Mikrozyklus!$A$69)</c:f>
              <c:strCache>
                <c:ptCount val="7"/>
                <c:pt idx="0">
                  <c:v>Montag</c:v>
                </c:pt>
                <c:pt idx="1">
                  <c:v>Dienstag</c:v>
                </c:pt>
                <c:pt idx="2">
                  <c:v>Mittwoch</c:v>
                </c:pt>
                <c:pt idx="3">
                  <c:v>Donnerstag</c:v>
                </c:pt>
                <c:pt idx="4">
                  <c:v>Freitag</c:v>
                </c:pt>
                <c:pt idx="5">
                  <c:v>Samstag</c:v>
                </c:pt>
                <c:pt idx="6">
                  <c:v>Sonntag</c:v>
                </c:pt>
              </c:strCache>
            </c:strRef>
          </c:cat>
          <c:val>
            <c:numRef>
              <c:f>(Mikrozyklus!$AR$39,Mikrozyklus!$AR$44,Mikrozyklus!$AR$49,Mikrozyklus!$AR$54,Mikrozyklus!$AR$59,Mikrozyklus!$AR$64,Mikrozyklus!$AR$69)</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A458-4AE9-8EEF-DD0116E63267}"/>
            </c:ext>
          </c:extLst>
        </c:ser>
        <c:dLbls>
          <c:showLegendKey val="0"/>
          <c:showVal val="0"/>
          <c:showCatName val="0"/>
          <c:showSerName val="0"/>
          <c:showPercent val="0"/>
          <c:showBubbleSize val="0"/>
        </c:dLbls>
        <c:gapWidth val="50"/>
        <c:axId val="397621992"/>
        <c:axId val="397622384"/>
      </c:barChart>
      <c:catAx>
        <c:axId val="3976219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FFFFFF"/>
                </a:solidFill>
                <a:latin typeface="Arial"/>
                <a:ea typeface="Arial"/>
                <a:cs typeface="Arial"/>
              </a:defRPr>
            </a:pPr>
            <a:endParaRPr lang="de-DE"/>
          </a:p>
        </c:txPr>
        <c:crossAx val="397622384"/>
        <c:crosses val="autoZero"/>
        <c:auto val="1"/>
        <c:lblAlgn val="ctr"/>
        <c:lblOffset val="100"/>
        <c:tickLblSkip val="1"/>
        <c:tickMarkSkip val="1"/>
        <c:noMultiLvlLbl val="0"/>
      </c:catAx>
      <c:valAx>
        <c:axId val="397622384"/>
        <c:scaling>
          <c:orientation val="minMax"/>
        </c:scaling>
        <c:delete val="0"/>
        <c:axPos val="l"/>
        <c:title>
          <c:tx>
            <c:rich>
              <a:bodyPr/>
              <a:lstStyle/>
              <a:p>
                <a:pPr>
                  <a:defRPr sz="1000" b="1" i="0" u="none" strike="noStrike" baseline="0">
                    <a:solidFill>
                      <a:srgbClr val="FFFFFF"/>
                    </a:solidFill>
                    <a:latin typeface="Arial"/>
                    <a:ea typeface="Arial"/>
                    <a:cs typeface="Arial"/>
                  </a:defRPr>
                </a:pPr>
                <a:r>
                  <a:rPr lang="de-CH"/>
                  <a:t>Belastung</a:t>
                </a:r>
              </a:p>
            </c:rich>
          </c:tx>
          <c:layout>
            <c:manualLayout>
              <c:xMode val="edge"/>
              <c:yMode val="edge"/>
              <c:x val="9.2421294376574918E-3"/>
              <c:y val="0.3861205900995944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FFFFFF"/>
                </a:solidFill>
                <a:latin typeface="Arial"/>
                <a:ea typeface="Arial"/>
                <a:cs typeface="Arial"/>
              </a:defRPr>
            </a:pPr>
            <a:endParaRPr lang="de-DE"/>
          </a:p>
        </c:txPr>
        <c:crossAx val="397621992"/>
        <c:crosses val="autoZero"/>
        <c:crossBetween val="between"/>
      </c:valAx>
      <c:spPr>
        <a:gradFill rotWithShape="0">
          <a:gsLst>
            <a:gs pos="0">
              <a:srgbClr val="C0C0C0"/>
            </a:gs>
            <a:gs pos="100000">
              <a:srgbClr val="FFFFFF"/>
            </a:gs>
          </a:gsLst>
          <a:lin ang="5400000" scaled="1"/>
        </a:gradFill>
        <a:ln w="12700">
          <a:solidFill>
            <a:srgbClr val="808080"/>
          </a:solidFill>
          <a:prstDash val="solid"/>
        </a:ln>
      </c:spPr>
    </c:plotArea>
    <c:plotVisOnly val="1"/>
    <c:dispBlanksAs val="gap"/>
    <c:showDLblsOverMax val="0"/>
  </c:chart>
  <c:spPr>
    <a:gradFill rotWithShape="0">
      <a:gsLst>
        <a:gs pos="0">
          <a:srgbClr val="003366"/>
        </a:gs>
        <a:gs pos="100000">
          <a:srgbClr val="003366">
            <a:gamma/>
            <a:tint val="75686"/>
            <a:invGamma/>
          </a:srgbClr>
        </a:gs>
      </a:gsLst>
      <a:path path="rect">
        <a:fillToRect t="100000" r="100000"/>
      </a:path>
    </a:gradFill>
    <a:ln w="9525">
      <a:noFill/>
    </a:ln>
  </c:spPr>
  <c:txPr>
    <a:bodyPr/>
    <a:lstStyle/>
    <a:p>
      <a:pPr>
        <a:defRPr sz="900" b="0" i="0" u="none" strike="noStrike" baseline="0">
          <a:solidFill>
            <a:srgbClr val="FFFFFF"/>
          </a:solidFill>
          <a:latin typeface="Arial"/>
          <a:ea typeface="Arial"/>
          <a:cs typeface="Arial"/>
        </a:defRPr>
      </a:pPr>
      <a:endParaRPr lang="de-DE"/>
    </a:p>
  </c:txPr>
  <c:printSettings>
    <c:headerFooter alignWithMargins="0"/>
    <c:pageMargins b="0.98425196899999956" l="0.78740157499999996" r="0.78740157499999996" t="0.98425196899999956" header="0.49212598450000072" footer="0.49212598450000072"/>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47</xdr:col>
      <xdr:colOff>6350</xdr:colOff>
      <xdr:row>74</xdr:row>
      <xdr:rowOff>7144</xdr:rowOff>
    </xdr:from>
    <xdr:to>
      <xdr:col>61</xdr:col>
      <xdr:colOff>77422</xdr:colOff>
      <xdr:row>85</xdr:row>
      <xdr:rowOff>115765</xdr:rowOff>
    </xdr:to>
    <xdr:graphicFrame macro="">
      <xdr:nvGraphicFramePr>
        <xdr:cNvPr id="2" name="Chart 1">
          <a:extLst>
            <a:ext uri="{FF2B5EF4-FFF2-40B4-BE49-F238E27FC236}">
              <a16:creationId xmlns:a16="http://schemas.microsoft.com/office/drawing/2014/main" id="{5E97CC27-6733-442D-AE10-A770AAC4E1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46</xdr:col>
      <xdr:colOff>28575</xdr:colOff>
      <xdr:row>36</xdr:row>
      <xdr:rowOff>19050</xdr:rowOff>
    </xdr:from>
    <xdr:to>
      <xdr:col>54</xdr:col>
      <xdr:colOff>304800</xdr:colOff>
      <xdr:row>47</xdr:row>
      <xdr:rowOff>19050</xdr:rowOff>
    </xdr:to>
    <xdr:grpSp>
      <xdr:nvGrpSpPr>
        <xdr:cNvPr id="10" name="Gruppieren 9">
          <a:extLst>
            <a:ext uri="{FF2B5EF4-FFF2-40B4-BE49-F238E27FC236}">
              <a16:creationId xmlns:a16="http://schemas.microsoft.com/office/drawing/2014/main" id="{307D3E12-C924-48A6-ACDF-CA048392C612}"/>
            </a:ext>
          </a:extLst>
        </xdr:cNvPr>
        <xdr:cNvGrpSpPr/>
      </xdr:nvGrpSpPr>
      <xdr:grpSpPr>
        <a:xfrm>
          <a:off x="17554575" y="6315075"/>
          <a:ext cx="3324225" cy="2209800"/>
          <a:chOff x="18497550" y="8305800"/>
          <a:chExt cx="3400425" cy="2209800"/>
        </a:xfrm>
      </xdr:grpSpPr>
      <xdr:sp macro="" textlink="">
        <xdr:nvSpPr>
          <xdr:cNvPr id="4" name="Gleichschenkliges Dreieck 3">
            <a:extLst>
              <a:ext uri="{FF2B5EF4-FFF2-40B4-BE49-F238E27FC236}">
                <a16:creationId xmlns:a16="http://schemas.microsoft.com/office/drawing/2014/main" id="{3B563D7C-E982-4568-9501-DE62EE4D9730}"/>
              </a:ext>
            </a:extLst>
          </xdr:cNvPr>
          <xdr:cNvSpPr/>
        </xdr:nvSpPr>
        <xdr:spPr>
          <a:xfrm>
            <a:off x="19431000" y="8305800"/>
            <a:ext cx="1514475" cy="2209800"/>
          </a:xfrm>
          <a:prstGeom prst="triangle">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sp macro="" textlink="">
        <xdr:nvSpPr>
          <xdr:cNvPr id="5" name="Gleichschenkliges Dreieck 4">
            <a:extLst>
              <a:ext uri="{FF2B5EF4-FFF2-40B4-BE49-F238E27FC236}">
                <a16:creationId xmlns:a16="http://schemas.microsoft.com/office/drawing/2014/main" id="{928C40AB-91B7-4DDD-9EAD-433713F764A2}"/>
              </a:ext>
            </a:extLst>
          </xdr:cNvPr>
          <xdr:cNvSpPr/>
        </xdr:nvSpPr>
        <xdr:spPr>
          <a:xfrm rot="10800000">
            <a:off x="18497550" y="8305800"/>
            <a:ext cx="1514475" cy="2209800"/>
          </a:xfrm>
          <a:prstGeom prst="triangle">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sp macro="" textlink="">
        <xdr:nvSpPr>
          <xdr:cNvPr id="6" name="Gleichschenkliges Dreieck 5">
            <a:extLst>
              <a:ext uri="{FF2B5EF4-FFF2-40B4-BE49-F238E27FC236}">
                <a16:creationId xmlns:a16="http://schemas.microsoft.com/office/drawing/2014/main" id="{785ABA4A-D632-40E6-A6C9-3BEC39ED17EA}"/>
              </a:ext>
            </a:extLst>
          </xdr:cNvPr>
          <xdr:cNvSpPr/>
        </xdr:nvSpPr>
        <xdr:spPr>
          <a:xfrm rot="10800000">
            <a:off x="20383500" y="8305800"/>
            <a:ext cx="1514475" cy="2209800"/>
          </a:xfrm>
          <a:prstGeom prst="triangle">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sp macro="" textlink="">
        <xdr:nvSpPr>
          <xdr:cNvPr id="7" name="Textfeld 6">
            <a:extLst>
              <a:ext uri="{FF2B5EF4-FFF2-40B4-BE49-F238E27FC236}">
                <a16:creationId xmlns:a16="http://schemas.microsoft.com/office/drawing/2014/main" id="{2865AFB4-594C-4F86-B254-516210D9E048}"/>
              </a:ext>
            </a:extLst>
          </xdr:cNvPr>
          <xdr:cNvSpPr txBox="1"/>
        </xdr:nvSpPr>
        <xdr:spPr>
          <a:xfrm>
            <a:off x="18745199" y="8439150"/>
            <a:ext cx="10191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600">
                <a:solidFill>
                  <a:schemeClr val="bg1"/>
                </a:solidFill>
              </a:rPr>
              <a:t>Intensität</a:t>
            </a:r>
          </a:p>
        </xdr:txBody>
      </xdr:sp>
      <xdr:sp macro="" textlink="">
        <xdr:nvSpPr>
          <xdr:cNvPr id="8" name="Textfeld 7">
            <a:extLst>
              <a:ext uri="{FF2B5EF4-FFF2-40B4-BE49-F238E27FC236}">
                <a16:creationId xmlns:a16="http://schemas.microsoft.com/office/drawing/2014/main" id="{75D7D61C-9263-400E-95F5-E828CBD3B28F}"/>
              </a:ext>
            </a:extLst>
          </xdr:cNvPr>
          <xdr:cNvSpPr txBox="1"/>
        </xdr:nvSpPr>
        <xdr:spPr>
          <a:xfrm>
            <a:off x="20640674" y="8439150"/>
            <a:ext cx="10191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600">
                <a:solidFill>
                  <a:schemeClr val="bg1"/>
                </a:solidFill>
              </a:rPr>
              <a:t>Erholung</a:t>
            </a:r>
          </a:p>
        </xdr:txBody>
      </xdr:sp>
      <xdr:sp macro="" textlink="">
        <xdr:nvSpPr>
          <xdr:cNvPr id="9" name="Textfeld 8">
            <a:extLst>
              <a:ext uri="{FF2B5EF4-FFF2-40B4-BE49-F238E27FC236}">
                <a16:creationId xmlns:a16="http://schemas.microsoft.com/office/drawing/2014/main" id="{9373130B-0770-4436-AD38-B53749C9ADF5}"/>
              </a:ext>
            </a:extLst>
          </xdr:cNvPr>
          <xdr:cNvSpPr txBox="1"/>
        </xdr:nvSpPr>
        <xdr:spPr>
          <a:xfrm>
            <a:off x="19678649" y="10096500"/>
            <a:ext cx="10191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600">
                <a:solidFill>
                  <a:schemeClr val="bg1"/>
                </a:solidFill>
              </a:rPr>
              <a:t>Umfang</a:t>
            </a:r>
          </a:p>
        </xdr:txBody>
      </xdr:sp>
    </xdr:grpSp>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ureau">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BC7E1-2666-4CDA-8719-DB3F6FF4AB99}">
  <sheetPr>
    <tabColor rgb="FFFFC000"/>
    <pageSetUpPr fitToPage="1"/>
  </sheetPr>
  <dimension ref="A1:BE20"/>
  <sheetViews>
    <sheetView view="pageBreakPreview" zoomScaleNormal="110" zoomScaleSheetLayoutView="100" workbookViewId="0">
      <selection activeCell="I14" sqref="I14"/>
    </sheetView>
  </sheetViews>
  <sheetFormatPr baseColWidth="10" defaultRowHeight="15.75" x14ac:dyDescent="0.25"/>
  <cols>
    <col min="1" max="4" width="5" customWidth="1"/>
    <col min="5" max="5" width="11.875" customWidth="1"/>
    <col min="6" max="57" width="5" customWidth="1"/>
  </cols>
  <sheetData>
    <row r="1" spans="1:57" ht="20.100000000000001" customHeight="1" x14ac:dyDescent="0.25">
      <c r="A1" s="41" t="s">
        <v>135</v>
      </c>
      <c r="B1" s="41"/>
      <c r="C1" s="41"/>
      <c r="D1" s="41"/>
      <c r="E1" s="41"/>
      <c r="F1" s="41"/>
      <c r="G1" s="41"/>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row>
    <row r="2" spans="1:57" ht="20.100000000000001" customHeight="1" thickBot="1" x14ac:dyDescent="0.3">
      <c r="A2" s="33"/>
      <c r="B2" s="33"/>
      <c r="C2" s="33"/>
      <c r="D2" s="33"/>
      <c r="E2" s="33"/>
      <c r="F2" s="34"/>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row>
    <row r="3" spans="1:57" ht="18" customHeight="1" x14ac:dyDescent="0.25">
      <c r="A3" s="33"/>
      <c r="B3" s="33"/>
      <c r="C3" s="33"/>
      <c r="D3" s="33"/>
      <c r="E3" s="33"/>
      <c r="F3" s="39"/>
      <c r="G3" s="176" t="s">
        <v>180</v>
      </c>
      <c r="H3" s="176"/>
      <c r="I3" s="176"/>
      <c r="J3" s="176"/>
      <c r="K3" s="176"/>
      <c r="L3" s="176"/>
      <c r="M3" s="176"/>
      <c r="N3" s="40"/>
      <c r="O3" s="177" t="s">
        <v>124</v>
      </c>
      <c r="P3" s="177"/>
      <c r="Q3" s="177"/>
      <c r="R3" s="177"/>
      <c r="S3" s="177"/>
      <c r="T3" s="177"/>
      <c r="U3" s="177"/>
      <c r="V3" s="177"/>
      <c r="W3" s="177"/>
      <c r="X3" s="177"/>
      <c r="Y3" s="177"/>
      <c r="Z3" s="35"/>
      <c r="AA3" s="35"/>
      <c r="AB3" s="35"/>
      <c r="AC3" s="35"/>
      <c r="AD3" s="35"/>
      <c r="AE3" s="35"/>
      <c r="AF3" s="35"/>
      <c r="AG3" s="35"/>
      <c r="AH3" s="35"/>
      <c r="AI3" s="36" t="s">
        <v>41</v>
      </c>
      <c r="AJ3" s="178">
        <v>45964</v>
      </c>
      <c r="AK3" s="178"/>
      <c r="AL3" s="178"/>
      <c r="AM3" s="178"/>
      <c r="AN3" s="35"/>
      <c r="AO3" s="33"/>
      <c r="AP3" s="69"/>
      <c r="AQ3" s="69"/>
      <c r="AR3" s="69"/>
      <c r="AS3" s="69"/>
      <c r="AT3" s="69"/>
      <c r="AU3" s="69"/>
      <c r="AV3" s="69"/>
      <c r="AW3" s="36" t="s">
        <v>40</v>
      </c>
      <c r="AX3" s="71">
        <v>4</v>
      </c>
      <c r="AY3" s="33"/>
      <c r="AZ3" s="37"/>
      <c r="BA3" s="35"/>
      <c r="BB3" s="35"/>
      <c r="BC3" s="35"/>
      <c r="BD3" s="35"/>
      <c r="BE3" s="35"/>
    </row>
    <row r="4" spans="1:57" hidden="1" x14ac:dyDescent="0.25">
      <c r="A4" s="33"/>
      <c r="B4" s="33"/>
      <c r="C4" s="33"/>
      <c r="D4" s="33"/>
      <c r="E4" s="33"/>
      <c r="F4" s="38">
        <f>AJ3</f>
        <v>45964</v>
      </c>
      <c r="G4" s="38">
        <f>F4+7</f>
        <v>45971</v>
      </c>
      <c r="H4" s="38">
        <f t="shared" ref="H4:BE4" si="0">G4+7</f>
        <v>45978</v>
      </c>
      <c r="I4" s="38">
        <f t="shared" si="0"/>
        <v>45985</v>
      </c>
      <c r="J4" s="38">
        <f t="shared" si="0"/>
        <v>45992</v>
      </c>
      <c r="K4" s="38">
        <f t="shared" si="0"/>
        <v>45999</v>
      </c>
      <c r="L4" s="38">
        <f t="shared" si="0"/>
        <v>46006</v>
      </c>
      <c r="M4" s="38">
        <f t="shared" si="0"/>
        <v>46013</v>
      </c>
      <c r="N4" s="38">
        <f t="shared" si="0"/>
        <v>46020</v>
      </c>
      <c r="O4" s="38">
        <f t="shared" si="0"/>
        <v>46027</v>
      </c>
      <c r="P4" s="38">
        <f t="shared" si="0"/>
        <v>46034</v>
      </c>
      <c r="Q4" s="38">
        <f t="shared" si="0"/>
        <v>46041</v>
      </c>
      <c r="R4" s="38">
        <f t="shared" si="0"/>
        <v>46048</v>
      </c>
      <c r="S4" s="38">
        <f t="shared" si="0"/>
        <v>46055</v>
      </c>
      <c r="T4" s="38">
        <f t="shared" si="0"/>
        <v>46062</v>
      </c>
      <c r="U4" s="38">
        <f t="shared" si="0"/>
        <v>46069</v>
      </c>
      <c r="V4" s="38">
        <f t="shared" si="0"/>
        <v>46076</v>
      </c>
      <c r="W4" s="38">
        <f t="shared" si="0"/>
        <v>46083</v>
      </c>
      <c r="X4" s="38">
        <f t="shared" si="0"/>
        <v>46090</v>
      </c>
      <c r="Y4" s="38">
        <f t="shared" si="0"/>
        <v>46097</v>
      </c>
      <c r="Z4" s="38">
        <f t="shared" si="0"/>
        <v>46104</v>
      </c>
      <c r="AA4" s="38">
        <f t="shared" si="0"/>
        <v>46111</v>
      </c>
      <c r="AB4" s="38">
        <f t="shared" si="0"/>
        <v>46118</v>
      </c>
      <c r="AC4" s="38">
        <f t="shared" si="0"/>
        <v>46125</v>
      </c>
      <c r="AD4" s="38">
        <f t="shared" si="0"/>
        <v>46132</v>
      </c>
      <c r="AE4" s="38">
        <f t="shared" si="0"/>
        <v>46139</v>
      </c>
      <c r="AF4" s="38">
        <f t="shared" si="0"/>
        <v>46146</v>
      </c>
      <c r="AG4" s="38">
        <f t="shared" si="0"/>
        <v>46153</v>
      </c>
      <c r="AH4" s="38">
        <f t="shared" si="0"/>
        <v>46160</v>
      </c>
      <c r="AI4" s="38">
        <f t="shared" si="0"/>
        <v>46167</v>
      </c>
      <c r="AJ4" s="38">
        <f t="shared" si="0"/>
        <v>46174</v>
      </c>
      <c r="AK4" s="38">
        <f t="shared" si="0"/>
        <v>46181</v>
      </c>
      <c r="AL4" s="38">
        <f t="shared" si="0"/>
        <v>46188</v>
      </c>
      <c r="AM4" s="38">
        <f t="shared" si="0"/>
        <v>46195</v>
      </c>
      <c r="AN4" s="38">
        <f t="shared" si="0"/>
        <v>46202</v>
      </c>
      <c r="AO4" s="38">
        <f t="shared" si="0"/>
        <v>46209</v>
      </c>
      <c r="AP4" s="38">
        <f t="shared" si="0"/>
        <v>46216</v>
      </c>
      <c r="AQ4" s="38">
        <f t="shared" si="0"/>
        <v>46223</v>
      </c>
      <c r="AR4" s="38">
        <f t="shared" si="0"/>
        <v>46230</v>
      </c>
      <c r="AS4" s="38">
        <f t="shared" si="0"/>
        <v>46237</v>
      </c>
      <c r="AT4" s="38">
        <f t="shared" si="0"/>
        <v>46244</v>
      </c>
      <c r="AU4" s="38">
        <f t="shared" si="0"/>
        <v>46251</v>
      </c>
      <c r="AV4" s="38">
        <f t="shared" si="0"/>
        <v>46258</v>
      </c>
      <c r="AW4" s="38">
        <f t="shared" si="0"/>
        <v>46265</v>
      </c>
      <c r="AX4" s="38">
        <f t="shared" si="0"/>
        <v>46272</v>
      </c>
      <c r="AY4" s="38">
        <f t="shared" si="0"/>
        <v>46279</v>
      </c>
      <c r="AZ4" s="38">
        <f t="shared" si="0"/>
        <v>46286</v>
      </c>
      <c r="BA4" s="38">
        <f t="shared" si="0"/>
        <v>46293</v>
      </c>
      <c r="BB4" s="38">
        <f t="shared" si="0"/>
        <v>46300</v>
      </c>
      <c r="BC4" s="38">
        <f t="shared" si="0"/>
        <v>46307</v>
      </c>
      <c r="BD4" s="38">
        <f t="shared" si="0"/>
        <v>46314</v>
      </c>
      <c r="BE4" s="38">
        <f t="shared" si="0"/>
        <v>46321</v>
      </c>
    </row>
    <row r="5" spans="1:57" ht="16.5" thickBot="1" x14ac:dyDescent="0.3">
      <c r="A5" s="33"/>
      <c r="B5" s="33"/>
      <c r="C5" s="33"/>
      <c r="D5" s="33"/>
      <c r="E5" s="33"/>
      <c r="F5" s="38"/>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row>
    <row r="6" spans="1:57" ht="16.5" thickBot="1" x14ac:dyDescent="0.3">
      <c r="A6" s="179" t="s">
        <v>42</v>
      </c>
      <c r="B6" s="180"/>
      <c r="C6" s="180"/>
      <c r="D6" s="180"/>
      <c r="E6" s="181"/>
      <c r="F6" s="112">
        <f>INT(MOD(INT((F4-2)/7)+0.6,52+5/28))+1</f>
        <v>45</v>
      </c>
      <c r="G6" s="112">
        <f t="shared" ref="G6:BE6" si="1">INT(MOD(INT((G4-2)/7)+0.6,52+5/28))+1</f>
        <v>46</v>
      </c>
      <c r="H6" s="112">
        <f t="shared" si="1"/>
        <v>47</v>
      </c>
      <c r="I6" s="112">
        <f t="shared" si="1"/>
        <v>48</v>
      </c>
      <c r="J6" s="112">
        <f t="shared" si="1"/>
        <v>49</v>
      </c>
      <c r="K6" s="112">
        <f t="shared" si="1"/>
        <v>50</v>
      </c>
      <c r="L6" s="112">
        <f t="shared" si="1"/>
        <v>51</v>
      </c>
      <c r="M6" s="112">
        <f t="shared" si="1"/>
        <v>52</v>
      </c>
      <c r="N6" s="112">
        <f t="shared" si="1"/>
        <v>1</v>
      </c>
      <c r="O6" s="112">
        <f t="shared" si="1"/>
        <v>2</v>
      </c>
      <c r="P6" s="112">
        <f t="shared" si="1"/>
        <v>3</v>
      </c>
      <c r="Q6" s="112">
        <f t="shared" si="1"/>
        <v>4</v>
      </c>
      <c r="R6" s="112">
        <f t="shared" si="1"/>
        <v>5</v>
      </c>
      <c r="S6" s="112">
        <f t="shared" si="1"/>
        <v>6</v>
      </c>
      <c r="T6" s="112">
        <f t="shared" si="1"/>
        <v>7</v>
      </c>
      <c r="U6" s="112">
        <f t="shared" si="1"/>
        <v>8</v>
      </c>
      <c r="V6" s="112">
        <f t="shared" si="1"/>
        <v>9</v>
      </c>
      <c r="W6" s="112">
        <f t="shared" si="1"/>
        <v>10</v>
      </c>
      <c r="X6" s="112">
        <f t="shared" si="1"/>
        <v>11</v>
      </c>
      <c r="Y6" s="112">
        <f t="shared" si="1"/>
        <v>12</v>
      </c>
      <c r="Z6" s="112">
        <f t="shared" si="1"/>
        <v>13</v>
      </c>
      <c r="AA6" s="112">
        <f t="shared" si="1"/>
        <v>14</v>
      </c>
      <c r="AB6" s="112">
        <f t="shared" si="1"/>
        <v>15</v>
      </c>
      <c r="AC6" s="112">
        <f t="shared" si="1"/>
        <v>16</v>
      </c>
      <c r="AD6" s="112">
        <f t="shared" si="1"/>
        <v>17</v>
      </c>
      <c r="AE6" s="112">
        <f t="shared" si="1"/>
        <v>18</v>
      </c>
      <c r="AF6" s="112">
        <f t="shared" si="1"/>
        <v>19</v>
      </c>
      <c r="AG6" s="112">
        <f t="shared" si="1"/>
        <v>20</v>
      </c>
      <c r="AH6" s="112">
        <f t="shared" si="1"/>
        <v>21</v>
      </c>
      <c r="AI6" s="112">
        <f t="shared" si="1"/>
        <v>22</v>
      </c>
      <c r="AJ6" s="112">
        <f t="shared" si="1"/>
        <v>23</v>
      </c>
      <c r="AK6" s="112">
        <f t="shared" si="1"/>
        <v>24</v>
      </c>
      <c r="AL6" s="112">
        <f t="shared" si="1"/>
        <v>25</v>
      </c>
      <c r="AM6" s="112">
        <f t="shared" si="1"/>
        <v>26</v>
      </c>
      <c r="AN6" s="112">
        <f t="shared" si="1"/>
        <v>27</v>
      </c>
      <c r="AO6" s="112">
        <f t="shared" si="1"/>
        <v>28</v>
      </c>
      <c r="AP6" s="112">
        <f t="shared" si="1"/>
        <v>29</v>
      </c>
      <c r="AQ6" s="112">
        <f t="shared" si="1"/>
        <v>30</v>
      </c>
      <c r="AR6" s="112">
        <f t="shared" si="1"/>
        <v>31</v>
      </c>
      <c r="AS6" s="112">
        <f t="shared" si="1"/>
        <v>32</v>
      </c>
      <c r="AT6" s="112">
        <f t="shared" si="1"/>
        <v>33</v>
      </c>
      <c r="AU6" s="112">
        <f t="shared" si="1"/>
        <v>34</v>
      </c>
      <c r="AV6" s="112">
        <f t="shared" si="1"/>
        <v>35</v>
      </c>
      <c r="AW6" s="112">
        <f t="shared" si="1"/>
        <v>36</v>
      </c>
      <c r="AX6" s="112">
        <f t="shared" si="1"/>
        <v>37</v>
      </c>
      <c r="AY6" s="112">
        <f t="shared" si="1"/>
        <v>38</v>
      </c>
      <c r="AZ6" s="112">
        <f t="shared" si="1"/>
        <v>39</v>
      </c>
      <c r="BA6" s="112">
        <f t="shared" si="1"/>
        <v>40</v>
      </c>
      <c r="BB6" s="112">
        <f t="shared" si="1"/>
        <v>41</v>
      </c>
      <c r="BC6" s="112">
        <f t="shared" si="1"/>
        <v>42</v>
      </c>
      <c r="BD6" s="112">
        <f t="shared" si="1"/>
        <v>43</v>
      </c>
      <c r="BE6" s="113">
        <f t="shared" si="1"/>
        <v>44</v>
      </c>
    </row>
    <row r="7" spans="1:57" ht="39.950000000000003" customHeight="1" x14ac:dyDescent="0.25">
      <c r="A7" s="182" t="s">
        <v>43</v>
      </c>
      <c r="B7" s="183"/>
      <c r="C7" s="183"/>
      <c r="D7" s="183"/>
      <c r="E7" s="184"/>
      <c r="F7" s="114">
        <f>F9+6</f>
        <v>45970</v>
      </c>
      <c r="G7" s="78">
        <f t="shared" ref="G7:BE7" si="2">G9+6</f>
        <v>45977</v>
      </c>
      <c r="H7" s="78">
        <f t="shared" si="2"/>
        <v>45984</v>
      </c>
      <c r="I7" s="78">
        <f t="shared" si="2"/>
        <v>45991</v>
      </c>
      <c r="J7" s="78">
        <f t="shared" si="2"/>
        <v>45998</v>
      </c>
      <c r="K7" s="78">
        <f t="shared" si="2"/>
        <v>46005</v>
      </c>
      <c r="L7" s="78">
        <f t="shared" si="2"/>
        <v>46012</v>
      </c>
      <c r="M7" s="78">
        <f t="shared" si="2"/>
        <v>46019</v>
      </c>
      <c r="N7" s="78">
        <f t="shared" si="2"/>
        <v>46026</v>
      </c>
      <c r="O7" s="78">
        <f t="shared" si="2"/>
        <v>46033</v>
      </c>
      <c r="P7" s="78">
        <f t="shared" si="2"/>
        <v>46040</v>
      </c>
      <c r="Q7" s="78">
        <f t="shared" si="2"/>
        <v>46047</v>
      </c>
      <c r="R7" s="78">
        <f t="shared" si="2"/>
        <v>46054</v>
      </c>
      <c r="S7" s="78">
        <f t="shared" si="2"/>
        <v>46061</v>
      </c>
      <c r="T7" s="78">
        <f t="shared" si="2"/>
        <v>46068</v>
      </c>
      <c r="U7" s="78">
        <f t="shared" si="2"/>
        <v>46075</v>
      </c>
      <c r="V7" s="78">
        <f t="shared" si="2"/>
        <v>46082</v>
      </c>
      <c r="W7" s="78">
        <f t="shared" si="2"/>
        <v>46089</v>
      </c>
      <c r="X7" s="78">
        <f t="shared" si="2"/>
        <v>46096</v>
      </c>
      <c r="Y7" s="78">
        <f t="shared" si="2"/>
        <v>46103</v>
      </c>
      <c r="Z7" s="78">
        <f t="shared" si="2"/>
        <v>46110</v>
      </c>
      <c r="AA7" s="78">
        <f t="shared" si="2"/>
        <v>46117</v>
      </c>
      <c r="AB7" s="78">
        <f t="shared" si="2"/>
        <v>46124</v>
      </c>
      <c r="AC7" s="78">
        <f t="shared" si="2"/>
        <v>46131</v>
      </c>
      <c r="AD7" s="78">
        <f t="shared" si="2"/>
        <v>46138</v>
      </c>
      <c r="AE7" s="78">
        <f t="shared" si="2"/>
        <v>46145</v>
      </c>
      <c r="AF7" s="78">
        <f t="shared" si="2"/>
        <v>46152</v>
      </c>
      <c r="AG7" s="78">
        <f t="shared" si="2"/>
        <v>46159</v>
      </c>
      <c r="AH7" s="78">
        <f t="shared" si="2"/>
        <v>46166</v>
      </c>
      <c r="AI7" s="78">
        <f t="shared" si="2"/>
        <v>46173</v>
      </c>
      <c r="AJ7" s="78">
        <f t="shared" si="2"/>
        <v>46180</v>
      </c>
      <c r="AK7" s="78">
        <f t="shared" si="2"/>
        <v>46187</v>
      </c>
      <c r="AL7" s="78">
        <f t="shared" si="2"/>
        <v>46194</v>
      </c>
      <c r="AM7" s="78">
        <f t="shared" si="2"/>
        <v>46201</v>
      </c>
      <c r="AN7" s="78">
        <f t="shared" si="2"/>
        <v>46208</v>
      </c>
      <c r="AO7" s="78">
        <f t="shared" si="2"/>
        <v>46215</v>
      </c>
      <c r="AP7" s="78">
        <f t="shared" si="2"/>
        <v>46222</v>
      </c>
      <c r="AQ7" s="78">
        <f t="shared" si="2"/>
        <v>46229</v>
      </c>
      <c r="AR7" s="78">
        <f t="shared" si="2"/>
        <v>46236</v>
      </c>
      <c r="AS7" s="78">
        <f t="shared" si="2"/>
        <v>46243</v>
      </c>
      <c r="AT7" s="78">
        <f t="shared" si="2"/>
        <v>46250</v>
      </c>
      <c r="AU7" s="78">
        <f t="shared" si="2"/>
        <v>46257</v>
      </c>
      <c r="AV7" s="78">
        <f t="shared" si="2"/>
        <v>46264</v>
      </c>
      <c r="AW7" s="78">
        <f t="shared" si="2"/>
        <v>46271</v>
      </c>
      <c r="AX7" s="78">
        <f t="shared" si="2"/>
        <v>46278</v>
      </c>
      <c r="AY7" s="78">
        <f t="shared" si="2"/>
        <v>46285</v>
      </c>
      <c r="AZ7" s="78">
        <f t="shared" si="2"/>
        <v>46292</v>
      </c>
      <c r="BA7" s="78">
        <f t="shared" si="2"/>
        <v>46299</v>
      </c>
      <c r="BB7" s="78">
        <f t="shared" si="2"/>
        <v>46306</v>
      </c>
      <c r="BC7" s="78">
        <f t="shared" si="2"/>
        <v>46313</v>
      </c>
      <c r="BD7" s="78">
        <f t="shared" si="2"/>
        <v>46320</v>
      </c>
      <c r="BE7" s="115">
        <f t="shared" si="2"/>
        <v>46327</v>
      </c>
    </row>
    <row r="8" spans="1:57" x14ac:dyDescent="0.25">
      <c r="A8" s="185"/>
      <c r="B8" s="186"/>
      <c r="C8" s="186"/>
      <c r="D8" s="186"/>
      <c r="E8" s="187"/>
      <c r="F8" s="116" t="s">
        <v>27</v>
      </c>
      <c r="G8" s="79" t="s">
        <v>27</v>
      </c>
      <c r="H8" s="79" t="s">
        <v>27</v>
      </c>
      <c r="I8" s="79" t="s">
        <v>27</v>
      </c>
      <c r="J8" s="79" t="s">
        <v>27</v>
      </c>
      <c r="K8" s="79" t="s">
        <v>27</v>
      </c>
      <c r="L8" s="79" t="s">
        <v>27</v>
      </c>
      <c r="M8" s="79" t="s">
        <v>27</v>
      </c>
      <c r="N8" s="79" t="s">
        <v>27</v>
      </c>
      <c r="O8" s="79" t="s">
        <v>27</v>
      </c>
      <c r="P8" s="79" t="s">
        <v>27</v>
      </c>
      <c r="Q8" s="79" t="s">
        <v>27</v>
      </c>
      <c r="R8" s="79" t="s">
        <v>27</v>
      </c>
      <c r="S8" s="79" t="s">
        <v>27</v>
      </c>
      <c r="T8" s="79" t="s">
        <v>27</v>
      </c>
      <c r="U8" s="79" t="s">
        <v>27</v>
      </c>
      <c r="V8" s="79" t="s">
        <v>27</v>
      </c>
      <c r="W8" s="79" t="s">
        <v>27</v>
      </c>
      <c r="X8" s="79" t="s">
        <v>27</v>
      </c>
      <c r="Y8" s="79" t="s">
        <v>27</v>
      </c>
      <c r="Z8" s="79" t="s">
        <v>27</v>
      </c>
      <c r="AA8" s="79" t="s">
        <v>27</v>
      </c>
      <c r="AB8" s="79" t="s">
        <v>27</v>
      </c>
      <c r="AC8" s="79" t="s">
        <v>27</v>
      </c>
      <c r="AD8" s="79" t="s">
        <v>27</v>
      </c>
      <c r="AE8" s="79" t="s">
        <v>27</v>
      </c>
      <c r="AF8" s="79" t="s">
        <v>27</v>
      </c>
      <c r="AG8" s="79" t="s">
        <v>27</v>
      </c>
      <c r="AH8" s="79" t="s">
        <v>27</v>
      </c>
      <c r="AI8" s="79" t="s">
        <v>27</v>
      </c>
      <c r="AJ8" s="79" t="s">
        <v>27</v>
      </c>
      <c r="AK8" s="79" t="s">
        <v>27</v>
      </c>
      <c r="AL8" s="79" t="s">
        <v>27</v>
      </c>
      <c r="AM8" s="79" t="s">
        <v>27</v>
      </c>
      <c r="AN8" s="79" t="s">
        <v>27</v>
      </c>
      <c r="AO8" s="79" t="s">
        <v>27</v>
      </c>
      <c r="AP8" s="79" t="s">
        <v>27</v>
      </c>
      <c r="AQ8" s="79" t="s">
        <v>27</v>
      </c>
      <c r="AR8" s="79" t="s">
        <v>27</v>
      </c>
      <c r="AS8" s="79" t="s">
        <v>27</v>
      </c>
      <c r="AT8" s="79" t="s">
        <v>27</v>
      </c>
      <c r="AU8" s="79" t="s">
        <v>27</v>
      </c>
      <c r="AV8" s="79" t="s">
        <v>27</v>
      </c>
      <c r="AW8" s="79" t="s">
        <v>27</v>
      </c>
      <c r="AX8" s="79" t="s">
        <v>27</v>
      </c>
      <c r="AY8" s="79" t="s">
        <v>27</v>
      </c>
      <c r="AZ8" s="79" t="s">
        <v>27</v>
      </c>
      <c r="BA8" s="79" t="s">
        <v>27</v>
      </c>
      <c r="BB8" s="79" t="s">
        <v>27</v>
      </c>
      <c r="BC8" s="79" t="s">
        <v>27</v>
      </c>
      <c r="BD8" s="79" t="s">
        <v>27</v>
      </c>
      <c r="BE8" s="117" t="s">
        <v>27</v>
      </c>
    </row>
    <row r="9" spans="1:57" ht="42.6" customHeight="1" thickBot="1" x14ac:dyDescent="0.3">
      <c r="A9" s="188"/>
      <c r="B9" s="189"/>
      <c r="C9" s="189"/>
      <c r="D9" s="189"/>
      <c r="E9" s="190"/>
      <c r="F9" s="118">
        <f>F4</f>
        <v>45964</v>
      </c>
      <c r="G9" s="80">
        <f>F9+7</f>
        <v>45971</v>
      </c>
      <c r="H9" s="80">
        <f t="shared" ref="H9:BE9" si="3">G9+7</f>
        <v>45978</v>
      </c>
      <c r="I9" s="80">
        <f t="shared" si="3"/>
        <v>45985</v>
      </c>
      <c r="J9" s="80">
        <f t="shared" si="3"/>
        <v>45992</v>
      </c>
      <c r="K9" s="80">
        <f t="shared" si="3"/>
        <v>45999</v>
      </c>
      <c r="L9" s="80">
        <f t="shared" si="3"/>
        <v>46006</v>
      </c>
      <c r="M9" s="80">
        <f t="shared" si="3"/>
        <v>46013</v>
      </c>
      <c r="N9" s="80">
        <f t="shared" si="3"/>
        <v>46020</v>
      </c>
      <c r="O9" s="80">
        <f t="shared" si="3"/>
        <v>46027</v>
      </c>
      <c r="P9" s="80">
        <f t="shared" si="3"/>
        <v>46034</v>
      </c>
      <c r="Q9" s="80">
        <f t="shared" si="3"/>
        <v>46041</v>
      </c>
      <c r="R9" s="80">
        <f t="shared" si="3"/>
        <v>46048</v>
      </c>
      <c r="S9" s="80">
        <f t="shared" si="3"/>
        <v>46055</v>
      </c>
      <c r="T9" s="80">
        <f t="shared" si="3"/>
        <v>46062</v>
      </c>
      <c r="U9" s="80">
        <f t="shared" si="3"/>
        <v>46069</v>
      </c>
      <c r="V9" s="80">
        <f t="shared" si="3"/>
        <v>46076</v>
      </c>
      <c r="W9" s="80">
        <f t="shared" si="3"/>
        <v>46083</v>
      </c>
      <c r="X9" s="80">
        <f t="shared" si="3"/>
        <v>46090</v>
      </c>
      <c r="Y9" s="80">
        <f t="shared" si="3"/>
        <v>46097</v>
      </c>
      <c r="Z9" s="80">
        <f t="shared" si="3"/>
        <v>46104</v>
      </c>
      <c r="AA9" s="80">
        <f t="shared" si="3"/>
        <v>46111</v>
      </c>
      <c r="AB9" s="80">
        <f t="shared" si="3"/>
        <v>46118</v>
      </c>
      <c r="AC9" s="80">
        <f t="shared" si="3"/>
        <v>46125</v>
      </c>
      <c r="AD9" s="80">
        <f t="shared" si="3"/>
        <v>46132</v>
      </c>
      <c r="AE9" s="80">
        <f t="shared" si="3"/>
        <v>46139</v>
      </c>
      <c r="AF9" s="80">
        <f t="shared" si="3"/>
        <v>46146</v>
      </c>
      <c r="AG9" s="80">
        <f t="shared" si="3"/>
        <v>46153</v>
      </c>
      <c r="AH9" s="80">
        <f t="shared" si="3"/>
        <v>46160</v>
      </c>
      <c r="AI9" s="80">
        <f t="shared" si="3"/>
        <v>46167</v>
      </c>
      <c r="AJ9" s="80">
        <f t="shared" si="3"/>
        <v>46174</v>
      </c>
      <c r="AK9" s="80">
        <f t="shared" si="3"/>
        <v>46181</v>
      </c>
      <c r="AL9" s="80">
        <f t="shared" si="3"/>
        <v>46188</v>
      </c>
      <c r="AM9" s="80">
        <f t="shared" si="3"/>
        <v>46195</v>
      </c>
      <c r="AN9" s="80">
        <f t="shared" si="3"/>
        <v>46202</v>
      </c>
      <c r="AO9" s="80">
        <f t="shared" si="3"/>
        <v>46209</v>
      </c>
      <c r="AP9" s="80">
        <f t="shared" si="3"/>
        <v>46216</v>
      </c>
      <c r="AQ9" s="80">
        <f t="shared" si="3"/>
        <v>46223</v>
      </c>
      <c r="AR9" s="80">
        <f t="shared" si="3"/>
        <v>46230</v>
      </c>
      <c r="AS9" s="80">
        <f t="shared" si="3"/>
        <v>46237</v>
      </c>
      <c r="AT9" s="80">
        <f t="shared" si="3"/>
        <v>46244</v>
      </c>
      <c r="AU9" s="80">
        <f t="shared" si="3"/>
        <v>46251</v>
      </c>
      <c r="AV9" s="80">
        <f t="shared" si="3"/>
        <v>46258</v>
      </c>
      <c r="AW9" s="80">
        <f t="shared" si="3"/>
        <v>46265</v>
      </c>
      <c r="AX9" s="80">
        <f t="shared" si="3"/>
        <v>46272</v>
      </c>
      <c r="AY9" s="80">
        <f t="shared" si="3"/>
        <v>46279</v>
      </c>
      <c r="AZ9" s="80">
        <f t="shared" si="3"/>
        <v>46286</v>
      </c>
      <c r="BA9" s="80">
        <f t="shared" si="3"/>
        <v>46293</v>
      </c>
      <c r="BB9" s="80">
        <f t="shared" si="3"/>
        <v>46300</v>
      </c>
      <c r="BC9" s="80">
        <f t="shared" si="3"/>
        <v>46307</v>
      </c>
      <c r="BD9" s="80">
        <f t="shared" si="3"/>
        <v>46314</v>
      </c>
      <c r="BE9" s="119">
        <f t="shared" si="3"/>
        <v>46321</v>
      </c>
    </row>
    <row r="10" spans="1:57" s="7" customFormat="1" x14ac:dyDescent="0.25">
      <c r="A10" s="191" t="s">
        <v>127</v>
      </c>
      <c r="B10" s="192"/>
      <c r="C10" s="192"/>
      <c r="D10" s="192"/>
      <c r="E10" s="193"/>
      <c r="F10" s="150"/>
      <c r="G10" s="150"/>
      <c r="H10" s="150"/>
      <c r="I10" s="150"/>
      <c r="J10" s="150"/>
      <c r="K10" s="150" t="s">
        <v>181</v>
      </c>
      <c r="L10" s="150"/>
      <c r="M10" s="150"/>
      <c r="N10" s="150"/>
      <c r="O10" s="150" t="s">
        <v>129</v>
      </c>
      <c r="P10" s="150"/>
      <c r="Q10" s="150" t="s">
        <v>182</v>
      </c>
      <c r="R10" s="150"/>
      <c r="S10" s="150" t="s">
        <v>183</v>
      </c>
      <c r="T10" s="150"/>
      <c r="U10" s="150" t="s">
        <v>184</v>
      </c>
      <c r="V10" s="150"/>
      <c r="W10" s="150"/>
      <c r="X10" s="150"/>
      <c r="Y10" s="150"/>
      <c r="Z10" s="150" t="s">
        <v>185</v>
      </c>
      <c r="AA10" s="150"/>
      <c r="AB10" s="150" t="s">
        <v>183</v>
      </c>
      <c r="AC10" s="150"/>
      <c r="AD10" s="150"/>
      <c r="AE10" s="150" t="s">
        <v>143</v>
      </c>
      <c r="AF10" s="150"/>
      <c r="AG10" s="150"/>
      <c r="AH10" s="150" t="s">
        <v>133</v>
      </c>
      <c r="AI10" s="150" t="s">
        <v>134</v>
      </c>
      <c r="AJ10" s="150" t="s">
        <v>142</v>
      </c>
      <c r="AK10" s="150"/>
      <c r="AL10" s="150"/>
      <c r="AM10" s="150"/>
      <c r="AN10" s="150" t="s">
        <v>146</v>
      </c>
      <c r="AO10" s="150"/>
      <c r="AP10" s="150"/>
      <c r="AQ10" s="150"/>
      <c r="AR10" s="150" t="s">
        <v>186</v>
      </c>
      <c r="AS10" s="150"/>
      <c r="AT10" s="150" t="s">
        <v>147</v>
      </c>
      <c r="AU10" s="150"/>
      <c r="AV10" s="150" t="s">
        <v>187</v>
      </c>
      <c r="AW10" s="150" t="s">
        <v>188</v>
      </c>
      <c r="AX10" s="150" t="s">
        <v>144</v>
      </c>
      <c r="AY10" s="150" t="s">
        <v>145</v>
      </c>
      <c r="AZ10" s="150"/>
      <c r="BA10" s="150"/>
      <c r="BB10" s="150"/>
      <c r="BC10" s="150" t="s">
        <v>148</v>
      </c>
      <c r="BD10" s="150"/>
      <c r="BE10" s="151"/>
    </row>
    <row r="11" spans="1:57" s="7" customFormat="1" x14ac:dyDescent="0.25">
      <c r="A11" s="197" t="s">
        <v>128</v>
      </c>
      <c r="B11" s="198"/>
      <c r="C11" s="198"/>
      <c r="D11" s="198"/>
      <c r="E11" s="199"/>
      <c r="F11" s="148"/>
      <c r="G11" s="148"/>
      <c r="H11" s="148"/>
      <c r="I11" s="148"/>
      <c r="J11" s="148"/>
      <c r="K11" s="148"/>
      <c r="L11" s="148"/>
      <c r="M11" s="148"/>
      <c r="N11" s="148"/>
      <c r="O11" s="148" t="s">
        <v>173</v>
      </c>
      <c r="P11" s="148"/>
      <c r="Q11" s="148"/>
      <c r="R11" s="148"/>
      <c r="S11" s="148"/>
      <c r="T11" s="148"/>
      <c r="U11" s="148"/>
      <c r="V11" s="148"/>
      <c r="W11" s="148"/>
      <c r="X11" s="148"/>
      <c r="Y11" s="148"/>
      <c r="Z11" s="148"/>
      <c r="AA11" s="148"/>
      <c r="AB11" s="148"/>
      <c r="AC11" s="148"/>
      <c r="AD11" s="148"/>
      <c r="AE11" s="148"/>
      <c r="AF11" s="148"/>
      <c r="AG11" s="148" t="s">
        <v>175</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9"/>
    </row>
    <row r="12" spans="1:57" s="7" customFormat="1" x14ac:dyDescent="0.25">
      <c r="A12" s="167" t="s">
        <v>150</v>
      </c>
      <c r="B12" s="168"/>
      <c r="C12" s="168"/>
      <c r="D12" s="168"/>
      <c r="E12" s="169"/>
      <c r="F12" s="146"/>
      <c r="G12" s="146"/>
      <c r="H12" s="146"/>
      <c r="I12" s="146"/>
      <c r="J12" s="146"/>
      <c r="K12" s="146"/>
      <c r="L12" s="146"/>
      <c r="M12" s="146"/>
      <c r="N12" s="146"/>
      <c r="O12" s="146"/>
      <c r="P12" s="146"/>
      <c r="Q12" s="146"/>
      <c r="R12" s="146"/>
      <c r="S12" s="146"/>
      <c r="T12" s="146"/>
      <c r="U12" s="146"/>
      <c r="V12" s="146"/>
      <c r="W12" s="146"/>
      <c r="X12" s="146"/>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7"/>
    </row>
    <row r="13" spans="1:57" s="7" customFormat="1" x14ac:dyDescent="0.25">
      <c r="A13" s="167" t="s">
        <v>149</v>
      </c>
      <c r="B13" s="168"/>
      <c r="C13" s="168"/>
      <c r="D13" s="168"/>
      <c r="E13" s="169"/>
      <c r="F13" s="146"/>
      <c r="G13" s="146"/>
      <c r="H13" s="146"/>
      <c r="I13" s="146"/>
      <c r="J13" s="146"/>
      <c r="K13" s="146"/>
      <c r="L13" s="146" t="s">
        <v>174</v>
      </c>
      <c r="M13" s="146"/>
      <c r="N13" s="146"/>
      <c r="O13" s="146"/>
      <c r="P13" s="146" t="s">
        <v>171</v>
      </c>
      <c r="Q13" s="146"/>
      <c r="R13" s="146"/>
      <c r="S13" s="146"/>
      <c r="T13" s="146"/>
      <c r="U13" s="146"/>
      <c r="V13" s="146" t="s">
        <v>172</v>
      </c>
      <c r="W13" s="146"/>
      <c r="X13" s="146"/>
      <c r="Y13" s="146"/>
      <c r="Z13" s="146"/>
      <c r="AA13" s="146"/>
      <c r="AB13" s="146"/>
      <c r="AC13" s="146"/>
      <c r="AD13" s="146"/>
      <c r="AE13" s="146"/>
      <c r="AF13" s="146"/>
      <c r="AG13" s="146"/>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7"/>
    </row>
    <row r="14" spans="1:57" s="7" customFormat="1" x14ac:dyDescent="0.25">
      <c r="A14" s="173" t="s">
        <v>151</v>
      </c>
      <c r="B14" s="174"/>
      <c r="C14" s="174"/>
      <c r="D14" s="174"/>
      <c r="E14" s="175"/>
      <c r="F14" s="144"/>
      <c r="G14" s="144"/>
      <c r="H14" s="144"/>
      <c r="I14" s="144" t="s">
        <v>178</v>
      </c>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t="s">
        <v>152</v>
      </c>
      <c r="AU14" s="144"/>
      <c r="AV14" s="144"/>
      <c r="AW14" s="144"/>
      <c r="AX14" s="144"/>
      <c r="AY14" s="144"/>
      <c r="AZ14" s="144"/>
      <c r="BA14" s="144"/>
      <c r="BB14" s="144"/>
      <c r="BC14" s="144"/>
      <c r="BD14" s="144"/>
      <c r="BE14" s="145"/>
    </row>
    <row r="15" spans="1:57" ht="65.099999999999994" customHeight="1" x14ac:dyDescent="0.25">
      <c r="A15" s="194" t="s">
        <v>131</v>
      </c>
      <c r="B15" s="195"/>
      <c r="C15" s="195"/>
      <c r="D15" s="195"/>
      <c r="E15" s="196"/>
      <c r="F15" s="161" t="s">
        <v>130</v>
      </c>
      <c r="G15" s="162"/>
      <c r="H15" s="162"/>
      <c r="I15" s="162"/>
      <c r="J15" s="162"/>
      <c r="K15" s="162"/>
      <c r="L15" s="162"/>
      <c r="M15" s="163"/>
      <c r="N15" s="164" t="s">
        <v>136</v>
      </c>
      <c r="O15" s="165"/>
      <c r="P15" s="165"/>
      <c r="Q15" s="165"/>
      <c r="R15" s="165"/>
      <c r="S15" s="165"/>
      <c r="T15" s="165"/>
      <c r="U15" s="166"/>
      <c r="V15" s="154" t="s">
        <v>137</v>
      </c>
      <c r="W15" s="200"/>
      <c r="X15" s="200"/>
      <c r="Y15" s="200"/>
      <c r="Z15" s="200"/>
      <c r="AA15" s="201"/>
      <c r="AB15" s="154" t="s">
        <v>141</v>
      </c>
      <c r="AC15" s="155"/>
      <c r="AD15" s="155"/>
      <c r="AE15" s="155"/>
      <c r="AF15" s="157" t="s">
        <v>177</v>
      </c>
      <c r="AG15" s="155"/>
      <c r="AH15" s="155"/>
      <c r="AI15" s="155"/>
      <c r="AJ15" s="155"/>
      <c r="AK15" s="156"/>
      <c r="AL15" s="154" t="s">
        <v>162</v>
      </c>
      <c r="AM15" s="155"/>
      <c r="AN15" s="155"/>
      <c r="AO15" s="155"/>
      <c r="AP15" s="158"/>
      <c r="AQ15" s="158"/>
      <c r="AR15" s="158"/>
      <c r="AS15" s="158"/>
      <c r="AT15" s="154" t="s">
        <v>176</v>
      </c>
      <c r="AU15" s="155"/>
      <c r="AV15" s="155"/>
      <c r="AW15" s="155"/>
      <c r="AX15" s="155"/>
      <c r="AY15" s="155"/>
      <c r="AZ15" s="155"/>
      <c r="BA15" s="155"/>
      <c r="BB15" s="155"/>
      <c r="BC15" s="155"/>
      <c r="BD15" s="156"/>
      <c r="BE15" s="152" t="s">
        <v>163</v>
      </c>
    </row>
    <row r="16" spans="1:57" ht="65.099999999999994" customHeight="1" x14ac:dyDescent="0.25">
      <c r="A16" s="170" t="s">
        <v>126</v>
      </c>
      <c r="B16" s="171"/>
      <c r="C16" s="171"/>
      <c r="D16" s="171"/>
      <c r="E16" s="172"/>
      <c r="F16" s="154" t="s">
        <v>138</v>
      </c>
      <c r="G16" s="157"/>
      <c r="H16" s="157"/>
      <c r="I16" s="157"/>
      <c r="J16" s="157"/>
      <c r="K16" s="157"/>
      <c r="L16" s="157"/>
      <c r="M16" s="157"/>
      <c r="N16" s="157"/>
      <c r="O16" s="157"/>
      <c r="P16" s="157"/>
      <c r="Q16" s="157"/>
      <c r="R16" s="157"/>
      <c r="S16" s="157"/>
      <c r="T16" s="157"/>
      <c r="U16" s="160"/>
      <c r="V16" s="154" t="s">
        <v>139</v>
      </c>
      <c r="W16" s="157"/>
      <c r="X16" s="157"/>
      <c r="Y16" s="157"/>
      <c r="Z16" s="157"/>
      <c r="AA16" s="157"/>
      <c r="AB16" s="157"/>
      <c r="AC16" s="160"/>
      <c r="AD16" s="154" t="s">
        <v>140</v>
      </c>
      <c r="AE16" s="157"/>
      <c r="AF16" s="160"/>
      <c r="AG16" s="154" t="s">
        <v>161</v>
      </c>
      <c r="AH16" s="155"/>
      <c r="AI16" s="155"/>
      <c r="AJ16" s="155"/>
      <c r="AK16" s="156"/>
      <c r="AL16" s="154" t="s">
        <v>160</v>
      </c>
      <c r="AM16" s="155"/>
      <c r="AN16" s="155"/>
      <c r="AO16" s="155"/>
      <c r="AP16" s="155"/>
      <c r="AQ16" s="155"/>
      <c r="AR16" s="155"/>
      <c r="AS16" s="156"/>
      <c r="AT16" s="154" t="s">
        <v>164</v>
      </c>
      <c r="AU16" s="155"/>
      <c r="AV16" s="155"/>
      <c r="AW16" s="155"/>
      <c r="AX16" s="155"/>
      <c r="AY16" s="155"/>
      <c r="AZ16" s="155"/>
      <c r="BA16" s="155"/>
      <c r="BB16" s="155"/>
      <c r="BC16" s="155"/>
      <c r="BD16" s="156"/>
      <c r="BE16" s="143"/>
    </row>
    <row r="17" spans="1:57" ht="65.099999999999994" customHeight="1" x14ac:dyDescent="0.25">
      <c r="A17" s="170" t="s">
        <v>132</v>
      </c>
      <c r="B17" s="171"/>
      <c r="C17" s="171"/>
      <c r="D17" s="171"/>
      <c r="E17" s="172"/>
      <c r="F17" s="154" t="s">
        <v>153</v>
      </c>
      <c r="G17" s="157"/>
      <c r="H17" s="157"/>
      <c r="I17" s="157"/>
      <c r="J17" s="158"/>
      <c r="K17" s="158"/>
      <c r="L17" s="158"/>
      <c r="M17" s="158"/>
      <c r="N17" s="158"/>
      <c r="O17" s="158"/>
      <c r="P17" s="158"/>
      <c r="Q17" s="159"/>
      <c r="R17" s="154" t="s">
        <v>154</v>
      </c>
      <c r="S17" s="155"/>
      <c r="T17" s="155"/>
      <c r="U17" s="155"/>
      <c r="V17" s="155"/>
      <c r="W17" s="155"/>
      <c r="X17" s="155"/>
      <c r="Y17" s="155"/>
      <c r="Z17" s="154" t="s">
        <v>155</v>
      </c>
      <c r="AA17" s="155"/>
      <c r="AB17" s="155"/>
      <c r="AC17" s="156"/>
      <c r="AD17" s="154" t="s">
        <v>157</v>
      </c>
      <c r="AE17" s="155"/>
      <c r="AF17" s="155"/>
      <c r="AG17" s="155"/>
      <c r="AH17" s="155"/>
      <c r="AI17" s="155"/>
      <c r="AJ17" s="155"/>
      <c r="AK17" s="156"/>
      <c r="AL17" s="154" t="s">
        <v>165</v>
      </c>
      <c r="AM17" s="155"/>
      <c r="AN17" s="155"/>
      <c r="AO17" s="155"/>
      <c r="AP17" s="155"/>
      <c r="AQ17" s="155"/>
      <c r="AR17" s="155"/>
      <c r="AS17" s="155"/>
      <c r="AT17" s="155"/>
      <c r="AU17" s="155"/>
      <c r="AV17" s="155"/>
      <c r="AW17" s="155"/>
      <c r="AX17" s="155"/>
      <c r="AY17" s="155"/>
      <c r="AZ17" s="155"/>
      <c r="BA17" s="155"/>
      <c r="BB17" s="155"/>
      <c r="BC17" s="155"/>
      <c r="BD17" s="156"/>
      <c r="BE17" s="143"/>
    </row>
    <row r="18" spans="1:57" ht="65.099999999999994" customHeight="1" x14ac:dyDescent="0.25">
      <c r="A18" s="170" t="s">
        <v>156</v>
      </c>
      <c r="B18" s="171"/>
      <c r="C18" s="171"/>
      <c r="D18" s="171"/>
      <c r="E18" s="172"/>
      <c r="F18" s="154" t="s">
        <v>170</v>
      </c>
      <c r="G18" s="155"/>
      <c r="H18" s="155"/>
      <c r="I18" s="155"/>
      <c r="J18" s="155"/>
      <c r="K18" s="155"/>
      <c r="L18" s="155"/>
      <c r="M18" s="156"/>
      <c r="N18" s="154" t="s">
        <v>158</v>
      </c>
      <c r="O18" s="155"/>
      <c r="P18" s="155"/>
      <c r="Q18" s="155"/>
      <c r="R18" s="155"/>
      <c r="S18" s="155"/>
      <c r="T18" s="155"/>
      <c r="U18" s="155"/>
      <c r="V18" s="155"/>
      <c r="W18" s="155"/>
      <c r="X18" s="155"/>
      <c r="Y18" s="156"/>
      <c r="Z18" s="154" t="s">
        <v>159</v>
      </c>
      <c r="AA18" s="155"/>
      <c r="AB18" s="155"/>
      <c r="AC18" s="155"/>
      <c r="AD18" s="155"/>
      <c r="AE18" s="155"/>
      <c r="AF18" s="155"/>
      <c r="AG18" s="155"/>
      <c r="AH18" s="155"/>
      <c r="AI18" s="155"/>
      <c r="AJ18" s="155"/>
      <c r="AK18" s="156"/>
      <c r="AL18" s="154" t="s">
        <v>166</v>
      </c>
      <c r="AM18" s="155"/>
      <c r="AN18" s="155"/>
      <c r="AO18" s="155"/>
      <c r="AP18" s="155"/>
      <c r="AQ18" s="155"/>
      <c r="AR18" s="155"/>
      <c r="AS18" s="156"/>
      <c r="AT18" s="157" t="s">
        <v>167</v>
      </c>
      <c r="AU18" s="155"/>
      <c r="AV18" s="155"/>
      <c r="AW18" s="155"/>
      <c r="AX18" s="155"/>
      <c r="AY18" s="155"/>
      <c r="AZ18" s="155"/>
      <c r="BA18" s="155"/>
      <c r="BB18" s="155"/>
      <c r="BC18" s="155"/>
      <c r="BD18" s="155"/>
      <c r="BE18" s="153"/>
    </row>
    <row r="20" spans="1:57" x14ac:dyDescent="0.25">
      <c r="A20" s="138" t="s">
        <v>169</v>
      </c>
    </row>
  </sheetData>
  <mergeCells count="37">
    <mergeCell ref="O3:Y3"/>
    <mergeCell ref="AJ3:AM3"/>
    <mergeCell ref="A6:E6"/>
    <mergeCell ref="A7:E9"/>
    <mergeCell ref="A10:E10"/>
    <mergeCell ref="A12:E12"/>
    <mergeCell ref="A13:E13"/>
    <mergeCell ref="A18:E18"/>
    <mergeCell ref="A14:E14"/>
    <mergeCell ref="G3:M3"/>
    <mergeCell ref="A15:E15"/>
    <mergeCell ref="A16:E16"/>
    <mergeCell ref="A17:E17"/>
    <mergeCell ref="A11:E11"/>
    <mergeCell ref="F16:U16"/>
    <mergeCell ref="F17:Q17"/>
    <mergeCell ref="R17:Y17"/>
    <mergeCell ref="Z17:AC17"/>
    <mergeCell ref="AB15:AE15"/>
    <mergeCell ref="F18:M18"/>
    <mergeCell ref="N18:Y18"/>
    <mergeCell ref="Z18:AK18"/>
    <mergeCell ref="V16:AC16"/>
    <mergeCell ref="AD16:AF16"/>
    <mergeCell ref="F15:M15"/>
    <mergeCell ref="N15:U15"/>
    <mergeCell ref="AF15:AK15"/>
    <mergeCell ref="AD17:AK17"/>
    <mergeCell ref="V15:AA15"/>
    <mergeCell ref="AL18:AS18"/>
    <mergeCell ref="AT18:BD18"/>
    <mergeCell ref="AL15:AS15"/>
    <mergeCell ref="AL16:AS16"/>
    <mergeCell ref="AG16:AK16"/>
    <mergeCell ref="AT15:BD15"/>
    <mergeCell ref="AT16:BD16"/>
    <mergeCell ref="AL17:BD17"/>
  </mergeCells>
  <phoneticPr fontId="9" type="noConversion"/>
  <conditionalFormatting sqref="F6:H9 L6:N9 R6:T9 X6:Z9 AD6:AF9 AJ6:AL9 AP6:AR9 AV6:AX9 BB6:BD9">
    <cfRule type="expression" dxfId="212" priority="25">
      <formula>$AX$3=3</formula>
    </cfRule>
  </conditionalFormatting>
  <conditionalFormatting sqref="F6:I9 N6:Q9 V6:Y9 AD6:AG9 AL6:AO9 AT6:AW9 BB6:BE9">
    <cfRule type="expression" dxfId="211" priority="26">
      <formula>$AX$3=4</formula>
    </cfRule>
  </conditionalFormatting>
  <conditionalFormatting sqref="F6:J9 P6:T9 Z6:AD9 AJ6:AN9 AT6:AX9 BD6:BE9">
    <cfRule type="expression" dxfId="210" priority="27">
      <formula>$AX$3=5</formula>
    </cfRule>
  </conditionalFormatting>
  <conditionalFormatting sqref="F6:K9 R6:W9 AD6:AI9 AP6:AU9 BB6:BE9">
    <cfRule type="expression" dxfId="209" priority="28">
      <formula>$AX$3=6</formula>
    </cfRule>
  </conditionalFormatting>
  <conditionalFormatting sqref="N15 AL15:AL18 Z17:Z18 N18">
    <cfRule type="expression" dxfId="208" priority="29">
      <formula>$AX$3=3</formula>
    </cfRule>
  </conditionalFormatting>
  <conditionalFormatting sqref="AD16:AD17">
    <cfRule type="expression" dxfId="207" priority="31">
      <formula>$AX$3=5</formula>
    </cfRule>
  </conditionalFormatting>
  <conditionalFormatting sqref="AF15 AG16">
    <cfRule type="expression" dxfId="206" priority="30">
      <formula>$AX$3=4</formula>
    </cfRule>
  </conditionalFormatting>
  <pageMargins left="0.70866141732283472" right="0.70866141732283472" top="0.74803149606299213" bottom="0.74803149606299213" header="0.31496062992125984" footer="0.31496062992125984"/>
  <pageSetup paperSize="8" scale="4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BF61"/>
  <sheetViews>
    <sheetView view="pageBreakPreview" topLeftCell="A45" zoomScaleNormal="110" zoomScaleSheetLayoutView="100" workbookViewId="0">
      <selection activeCell="A61" sqref="A61"/>
    </sheetView>
  </sheetViews>
  <sheetFormatPr baseColWidth="10" defaultRowHeight="15.75" x14ac:dyDescent="0.25"/>
  <cols>
    <col min="1" max="57" width="5" customWidth="1"/>
  </cols>
  <sheetData>
    <row r="1" spans="1:58" ht="20.100000000000001" customHeight="1" x14ac:dyDescent="0.25">
      <c r="A1" s="41" t="s">
        <v>125</v>
      </c>
      <c r="B1" s="41"/>
      <c r="C1" s="41"/>
      <c r="D1" s="41"/>
      <c r="E1" s="41"/>
      <c r="F1" s="41"/>
      <c r="G1" s="41"/>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row>
    <row r="2" spans="1:58" ht="20.100000000000001" customHeight="1" thickBot="1" x14ac:dyDescent="0.3">
      <c r="A2" s="33"/>
      <c r="B2" s="33"/>
      <c r="C2" s="33"/>
      <c r="D2" s="33"/>
      <c r="E2" s="33"/>
      <c r="F2" s="34"/>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row>
    <row r="3" spans="1:58" ht="18" customHeight="1" x14ac:dyDescent="0.25">
      <c r="A3" s="33"/>
      <c r="B3" s="33"/>
      <c r="C3" s="33"/>
      <c r="D3" s="33"/>
      <c r="E3" s="33"/>
      <c r="F3" s="39"/>
      <c r="G3" s="176" t="s">
        <v>168</v>
      </c>
      <c r="H3" s="176"/>
      <c r="I3" s="176"/>
      <c r="J3" s="176"/>
      <c r="K3" s="176"/>
      <c r="L3" s="176"/>
      <c r="M3" s="176"/>
      <c r="N3" s="40"/>
      <c r="O3" s="177" t="s">
        <v>124</v>
      </c>
      <c r="P3" s="177"/>
      <c r="Q3" s="177"/>
      <c r="R3" s="177"/>
      <c r="S3" s="177"/>
      <c r="T3" s="177"/>
      <c r="U3" s="177"/>
      <c r="V3" s="177"/>
      <c r="W3" s="177"/>
      <c r="X3" s="177"/>
      <c r="Y3" s="177"/>
      <c r="Z3" s="35"/>
      <c r="AA3" s="35"/>
      <c r="AB3" s="35"/>
      <c r="AC3" s="35"/>
      <c r="AD3" s="35"/>
      <c r="AE3" s="35"/>
      <c r="AF3" s="35"/>
      <c r="AG3" s="35"/>
      <c r="AH3" s="35"/>
      <c r="AI3" s="36" t="s">
        <v>41</v>
      </c>
      <c r="AJ3" s="178">
        <v>45600</v>
      </c>
      <c r="AK3" s="178"/>
      <c r="AL3" s="178"/>
      <c r="AM3" s="178"/>
      <c r="AN3" s="35"/>
      <c r="AO3" s="33"/>
      <c r="AP3" s="69"/>
      <c r="AQ3" s="69"/>
      <c r="AR3" s="69"/>
      <c r="AS3" s="69"/>
      <c r="AT3" s="69"/>
      <c r="AU3" s="69"/>
      <c r="AV3" s="69"/>
      <c r="AW3" s="36" t="s">
        <v>40</v>
      </c>
      <c r="AX3" s="71">
        <v>4</v>
      </c>
      <c r="AY3" s="33"/>
      <c r="AZ3" s="37"/>
      <c r="BA3" s="35"/>
      <c r="BB3" s="35"/>
      <c r="BC3" s="35"/>
      <c r="BD3" s="35"/>
      <c r="BE3" s="35"/>
    </row>
    <row r="4" spans="1:58" hidden="1" x14ac:dyDescent="0.25">
      <c r="A4" s="33"/>
      <c r="B4" s="33"/>
      <c r="C4" s="33"/>
      <c r="D4" s="33"/>
      <c r="E4" s="33"/>
      <c r="F4" s="38">
        <f>AJ3</f>
        <v>45600</v>
      </c>
      <c r="G4" s="38">
        <f>F4+7</f>
        <v>45607</v>
      </c>
      <c r="H4" s="38">
        <f t="shared" ref="H4:BE4" si="0">G4+7</f>
        <v>45614</v>
      </c>
      <c r="I4" s="38">
        <f t="shared" si="0"/>
        <v>45621</v>
      </c>
      <c r="J4" s="38">
        <f t="shared" si="0"/>
        <v>45628</v>
      </c>
      <c r="K4" s="38">
        <f t="shared" si="0"/>
        <v>45635</v>
      </c>
      <c r="L4" s="38">
        <f t="shared" si="0"/>
        <v>45642</v>
      </c>
      <c r="M4" s="38">
        <f t="shared" si="0"/>
        <v>45649</v>
      </c>
      <c r="N4" s="38">
        <f t="shared" si="0"/>
        <v>45656</v>
      </c>
      <c r="O4" s="38">
        <f t="shared" si="0"/>
        <v>45663</v>
      </c>
      <c r="P4" s="38">
        <f t="shared" si="0"/>
        <v>45670</v>
      </c>
      <c r="Q4" s="38">
        <f t="shared" si="0"/>
        <v>45677</v>
      </c>
      <c r="R4" s="38">
        <f t="shared" si="0"/>
        <v>45684</v>
      </c>
      <c r="S4" s="38">
        <f t="shared" si="0"/>
        <v>45691</v>
      </c>
      <c r="T4" s="38">
        <f t="shared" si="0"/>
        <v>45698</v>
      </c>
      <c r="U4" s="38">
        <f t="shared" si="0"/>
        <v>45705</v>
      </c>
      <c r="V4" s="38">
        <f t="shared" si="0"/>
        <v>45712</v>
      </c>
      <c r="W4" s="38">
        <f t="shared" si="0"/>
        <v>45719</v>
      </c>
      <c r="X4" s="38">
        <f t="shared" si="0"/>
        <v>45726</v>
      </c>
      <c r="Y4" s="38">
        <f t="shared" si="0"/>
        <v>45733</v>
      </c>
      <c r="Z4" s="38">
        <f t="shared" si="0"/>
        <v>45740</v>
      </c>
      <c r="AA4" s="38">
        <f t="shared" si="0"/>
        <v>45747</v>
      </c>
      <c r="AB4" s="38">
        <f t="shared" si="0"/>
        <v>45754</v>
      </c>
      <c r="AC4" s="38">
        <f t="shared" si="0"/>
        <v>45761</v>
      </c>
      <c r="AD4" s="38">
        <f t="shared" si="0"/>
        <v>45768</v>
      </c>
      <c r="AE4" s="38">
        <f t="shared" si="0"/>
        <v>45775</v>
      </c>
      <c r="AF4" s="38">
        <f t="shared" si="0"/>
        <v>45782</v>
      </c>
      <c r="AG4" s="38">
        <f t="shared" si="0"/>
        <v>45789</v>
      </c>
      <c r="AH4" s="38">
        <f t="shared" si="0"/>
        <v>45796</v>
      </c>
      <c r="AI4" s="38">
        <f t="shared" si="0"/>
        <v>45803</v>
      </c>
      <c r="AJ4" s="38">
        <f t="shared" si="0"/>
        <v>45810</v>
      </c>
      <c r="AK4" s="38">
        <f t="shared" si="0"/>
        <v>45817</v>
      </c>
      <c r="AL4" s="38">
        <f t="shared" si="0"/>
        <v>45824</v>
      </c>
      <c r="AM4" s="38">
        <f t="shared" si="0"/>
        <v>45831</v>
      </c>
      <c r="AN4" s="38">
        <f t="shared" si="0"/>
        <v>45838</v>
      </c>
      <c r="AO4" s="38">
        <f t="shared" si="0"/>
        <v>45845</v>
      </c>
      <c r="AP4" s="38">
        <f t="shared" si="0"/>
        <v>45852</v>
      </c>
      <c r="AQ4" s="38">
        <f t="shared" si="0"/>
        <v>45859</v>
      </c>
      <c r="AR4" s="38">
        <f t="shared" si="0"/>
        <v>45866</v>
      </c>
      <c r="AS4" s="38">
        <f t="shared" si="0"/>
        <v>45873</v>
      </c>
      <c r="AT4" s="38">
        <f t="shared" si="0"/>
        <v>45880</v>
      </c>
      <c r="AU4" s="38">
        <f t="shared" si="0"/>
        <v>45887</v>
      </c>
      <c r="AV4" s="38">
        <f t="shared" si="0"/>
        <v>45894</v>
      </c>
      <c r="AW4" s="38">
        <f t="shared" si="0"/>
        <v>45901</v>
      </c>
      <c r="AX4" s="38">
        <f t="shared" si="0"/>
        <v>45908</v>
      </c>
      <c r="AY4" s="38">
        <f t="shared" si="0"/>
        <v>45915</v>
      </c>
      <c r="AZ4" s="38">
        <f t="shared" si="0"/>
        <v>45922</v>
      </c>
      <c r="BA4" s="38">
        <f t="shared" si="0"/>
        <v>45929</v>
      </c>
      <c r="BB4" s="38">
        <f t="shared" si="0"/>
        <v>45936</v>
      </c>
      <c r="BC4" s="38">
        <f t="shared" si="0"/>
        <v>45943</v>
      </c>
      <c r="BD4" s="38">
        <f t="shared" si="0"/>
        <v>45950</v>
      </c>
      <c r="BE4" s="38">
        <f t="shared" si="0"/>
        <v>45957</v>
      </c>
    </row>
    <row r="5" spans="1:58" ht="16.5" thickBot="1" x14ac:dyDescent="0.3">
      <c r="A5" s="33"/>
      <c r="B5" s="33"/>
      <c r="C5" s="33"/>
      <c r="D5" s="33"/>
      <c r="E5" s="33"/>
      <c r="F5" s="38"/>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row>
    <row r="6" spans="1:58" ht="16.5" thickBot="1" x14ac:dyDescent="0.3">
      <c r="A6" s="179" t="s">
        <v>42</v>
      </c>
      <c r="B6" s="180"/>
      <c r="C6" s="180"/>
      <c r="D6" s="180"/>
      <c r="E6" s="181"/>
      <c r="F6" s="112">
        <f>INT(MOD(INT((F4-2)/7)+0.6,52+5/28))+1</f>
        <v>45</v>
      </c>
      <c r="G6" s="112">
        <f t="shared" ref="G6:BE6" si="1">INT(MOD(INT((G4-2)/7)+0.6,52+5/28))+1</f>
        <v>46</v>
      </c>
      <c r="H6" s="112">
        <f t="shared" si="1"/>
        <v>47</v>
      </c>
      <c r="I6" s="112">
        <f t="shared" si="1"/>
        <v>48</v>
      </c>
      <c r="J6" s="112">
        <f t="shared" si="1"/>
        <v>49</v>
      </c>
      <c r="K6" s="112">
        <f t="shared" si="1"/>
        <v>50</v>
      </c>
      <c r="L6" s="112">
        <f t="shared" si="1"/>
        <v>51</v>
      </c>
      <c r="M6" s="112">
        <f t="shared" si="1"/>
        <v>52</v>
      </c>
      <c r="N6" s="112">
        <f t="shared" si="1"/>
        <v>1</v>
      </c>
      <c r="O6" s="112">
        <f t="shared" si="1"/>
        <v>2</v>
      </c>
      <c r="P6" s="112">
        <f t="shared" si="1"/>
        <v>3</v>
      </c>
      <c r="Q6" s="112">
        <f t="shared" si="1"/>
        <v>4</v>
      </c>
      <c r="R6" s="112">
        <f t="shared" si="1"/>
        <v>5</v>
      </c>
      <c r="S6" s="112">
        <f t="shared" si="1"/>
        <v>6</v>
      </c>
      <c r="T6" s="112">
        <f t="shared" si="1"/>
        <v>7</v>
      </c>
      <c r="U6" s="112">
        <f t="shared" si="1"/>
        <v>8</v>
      </c>
      <c r="V6" s="112">
        <f t="shared" si="1"/>
        <v>9</v>
      </c>
      <c r="W6" s="112">
        <f t="shared" si="1"/>
        <v>10</v>
      </c>
      <c r="X6" s="112">
        <f t="shared" si="1"/>
        <v>11</v>
      </c>
      <c r="Y6" s="112">
        <f t="shared" si="1"/>
        <v>12</v>
      </c>
      <c r="Z6" s="112">
        <f t="shared" si="1"/>
        <v>13</v>
      </c>
      <c r="AA6" s="112">
        <f t="shared" si="1"/>
        <v>14</v>
      </c>
      <c r="AB6" s="112">
        <f t="shared" si="1"/>
        <v>15</v>
      </c>
      <c r="AC6" s="112">
        <f t="shared" si="1"/>
        <v>16</v>
      </c>
      <c r="AD6" s="112">
        <f t="shared" si="1"/>
        <v>17</v>
      </c>
      <c r="AE6" s="112">
        <f t="shared" si="1"/>
        <v>18</v>
      </c>
      <c r="AF6" s="112">
        <f t="shared" si="1"/>
        <v>19</v>
      </c>
      <c r="AG6" s="112">
        <f t="shared" si="1"/>
        <v>20</v>
      </c>
      <c r="AH6" s="112">
        <f t="shared" si="1"/>
        <v>21</v>
      </c>
      <c r="AI6" s="112">
        <f t="shared" si="1"/>
        <v>22</v>
      </c>
      <c r="AJ6" s="112">
        <f t="shared" si="1"/>
        <v>23</v>
      </c>
      <c r="AK6" s="112">
        <f t="shared" si="1"/>
        <v>24</v>
      </c>
      <c r="AL6" s="112">
        <f t="shared" si="1"/>
        <v>25</v>
      </c>
      <c r="AM6" s="112">
        <f t="shared" si="1"/>
        <v>26</v>
      </c>
      <c r="AN6" s="112">
        <f t="shared" si="1"/>
        <v>27</v>
      </c>
      <c r="AO6" s="112">
        <f t="shared" si="1"/>
        <v>28</v>
      </c>
      <c r="AP6" s="112">
        <f t="shared" si="1"/>
        <v>29</v>
      </c>
      <c r="AQ6" s="112">
        <f t="shared" si="1"/>
        <v>30</v>
      </c>
      <c r="AR6" s="112">
        <f t="shared" si="1"/>
        <v>31</v>
      </c>
      <c r="AS6" s="112">
        <f t="shared" si="1"/>
        <v>32</v>
      </c>
      <c r="AT6" s="112">
        <f t="shared" si="1"/>
        <v>33</v>
      </c>
      <c r="AU6" s="112">
        <f t="shared" si="1"/>
        <v>34</v>
      </c>
      <c r="AV6" s="112">
        <f t="shared" si="1"/>
        <v>35</v>
      </c>
      <c r="AW6" s="112">
        <f t="shared" si="1"/>
        <v>36</v>
      </c>
      <c r="AX6" s="112">
        <f t="shared" si="1"/>
        <v>37</v>
      </c>
      <c r="AY6" s="112">
        <f t="shared" si="1"/>
        <v>38</v>
      </c>
      <c r="AZ6" s="112">
        <f t="shared" si="1"/>
        <v>39</v>
      </c>
      <c r="BA6" s="112">
        <f t="shared" si="1"/>
        <v>40</v>
      </c>
      <c r="BB6" s="112">
        <f t="shared" si="1"/>
        <v>41</v>
      </c>
      <c r="BC6" s="112">
        <f t="shared" si="1"/>
        <v>42</v>
      </c>
      <c r="BD6" s="112">
        <f t="shared" si="1"/>
        <v>43</v>
      </c>
      <c r="BE6" s="113">
        <f t="shared" si="1"/>
        <v>44</v>
      </c>
    </row>
    <row r="7" spans="1:58" ht="39.950000000000003" customHeight="1" x14ac:dyDescent="0.25">
      <c r="A7" s="182" t="s">
        <v>43</v>
      </c>
      <c r="B7" s="183"/>
      <c r="C7" s="183"/>
      <c r="D7" s="183"/>
      <c r="E7" s="184"/>
      <c r="F7" s="114">
        <f>F9+6</f>
        <v>45606</v>
      </c>
      <c r="G7" s="78">
        <f t="shared" ref="G7:BE7" si="2">G9+6</f>
        <v>45613</v>
      </c>
      <c r="H7" s="78">
        <f t="shared" si="2"/>
        <v>45620</v>
      </c>
      <c r="I7" s="78">
        <f t="shared" si="2"/>
        <v>45627</v>
      </c>
      <c r="J7" s="78">
        <f t="shared" si="2"/>
        <v>45634</v>
      </c>
      <c r="K7" s="78">
        <f t="shared" si="2"/>
        <v>45641</v>
      </c>
      <c r="L7" s="78">
        <f t="shared" si="2"/>
        <v>45648</v>
      </c>
      <c r="M7" s="78">
        <f t="shared" si="2"/>
        <v>45655</v>
      </c>
      <c r="N7" s="78">
        <f t="shared" si="2"/>
        <v>45662</v>
      </c>
      <c r="O7" s="78">
        <f t="shared" si="2"/>
        <v>45669</v>
      </c>
      <c r="P7" s="78">
        <f t="shared" si="2"/>
        <v>45676</v>
      </c>
      <c r="Q7" s="78">
        <f t="shared" si="2"/>
        <v>45683</v>
      </c>
      <c r="R7" s="78">
        <f t="shared" si="2"/>
        <v>45690</v>
      </c>
      <c r="S7" s="78">
        <f t="shared" si="2"/>
        <v>45697</v>
      </c>
      <c r="T7" s="78">
        <f t="shared" si="2"/>
        <v>45704</v>
      </c>
      <c r="U7" s="78">
        <f t="shared" si="2"/>
        <v>45711</v>
      </c>
      <c r="V7" s="78">
        <f t="shared" si="2"/>
        <v>45718</v>
      </c>
      <c r="W7" s="78">
        <f t="shared" si="2"/>
        <v>45725</v>
      </c>
      <c r="X7" s="78">
        <f t="shared" si="2"/>
        <v>45732</v>
      </c>
      <c r="Y7" s="78">
        <f t="shared" si="2"/>
        <v>45739</v>
      </c>
      <c r="Z7" s="78">
        <f t="shared" si="2"/>
        <v>45746</v>
      </c>
      <c r="AA7" s="78">
        <f t="shared" si="2"/>
        <v>45753</v>
      </c>
      <c r="AB7" s="78">
        <f t="shared" si="2"/>
        <v>45760</v>
      </c>
      <c r="AC7" s="78">
        <f t="shared" si="2"/>
        <v>45767</v>
      </c>
      <c r="AD7" s="78">
        <f t="shared" si="2"/>
        <v>45774</v>
      </c>
      <c r="AE7" s="78">
        <f t="shared" si="2"/>
        <v>45781</v>
      </c>
      <c r="AF7" s="78">
        <f t="shared" si="2"/>
        <v>45788</v>
      </c>
      <c r="AG7" s="78">
        <f t="shared" si="2"/>
        <v>45795</v>
      </c>
      <c r="AH7" s="78">
        <f t="shared" si="2"/>
        <v>45802</v>
      </c>
      <c r="AI7" s="78">
        <f t="shared" si="2"/>
        <v>45809</v>
      </c>
      <c r="AJ7" s="78">
        <f t="shared" si="2"/>
        <v>45816</v>
      </c>
      <c r="AK7" s="78">
        <f t="shared" si="2"/>
        <v>45823</v>
      </c>
      <c r="AL7" s="78">
        <f t="shared" si="2"/>
        <v>45830</v>
      </c>
      <c r="AM7" s="78">
        <f t="shared" si="2"/>
        <v>45837</v>
      </c>
      <c r="AN7" s="78">
        <f t="shared" si="2"/>
        <v>45844</v>
      </c>
      <c r="AO7" s="78">
        <f t="shared" si="2"/>
        <v>45851</v>
      </c>
      <c r="AP7" s="78">
        <f t="shared" si="2"/>
        <v>45858</v>
      </c>
      <c r="AQ7" s="78">
        <f t="shared" si="2"/>
        <v>45865</v>
      </c>
      <c r="AR7" s="78">
        <f t="shared" si="2"/>
        <v>45872</v>
      </c>
      <c r="AS7" s="78">
        <f t="shared" si="2"/>
        <v>45879</v>
      </c>
      <c r="AT7" s="78">
        <f t="shared" si="2"/>
        <v>45886</v>
      </c>
      <c r="AU7" s="78">
        <f t="shared" si="2"/>
        <v>45893</v>
      </c>
      <c r="AV7" s="78">
        <f t="shared" si="2"/>
        <v>45900</v>
      </c>
      <c r="AW7" s="78">
        <f t="shared" si="2"/>
        <v>45907</v>
      </c>
      <c r="AX7" s="78">
        <f t="shared" si="2"/>
        <v>45914</v>
      </c>
      <c r="AY7" s="78">
        <f t="shared" si="2"/>
        <v>45921</v>
      </c>
      <c r="AZ7" s="78">
        <f t="shared" si="2"/>
        <v>45928</v>
      </c>
      <c r="BA7" s="78">
        <f t="shared" si="2"/>
        <v>45935</v>
      </c>
      <c r="BB7" s="78">
        <f t="shared" si="2"/>
        <v>45942</v>
      </c>
      <c r="BC7" s="78">
        <f t="shared" si="2"/>
        <v>45949</v>
      </c>
      <c r="BD7" s="78">
        <f t="shared" si="2"/>
        <v>45956</v>
      </c>
      <c r="BE7" s="115">
        <f t="shared" si="2"/>
        <v>45963</v>
      </c>
    </row>
    <row r="8" spans="1:58" x14ac:dyDescent="0.25">
      <c r="A8" s="185"/>
      <c r="B8" s="186"/>
      <c r="C8" s="186"/>
      <c r="D8" s="186"/>
      <c r="E8" s="187"/>
      <c r="F8" s="116" t="s">
        <v>27</v>
      </c>
      <c r="G8" s="79" t="s">
        <v>27</v>
      </c>
      <c r="H8" s="79" t="s">
        <v>27</v>
      </c>
      <c r="I8" s="79" t="s">
        <v>27</v>
      </c>
      <c r="J8" s="79" t="s">
        <v>27</v>
      </c>
      <c r="K8" s="79" t="s">
        <v>27</v>
      </c>
      <c r="L8" s="79" t="s">
        <v>27</v>
      </c>
      <c r="M8" s="79" t="s">
        <v>27</v>
      </c>
      <c r="N8" s="79" t="s">
        <v>27</v>
      </c>
      <c r="O8" s="79" t="s">
        <v>27</v>
      </c>
      <c r="P8" s="79" t="s">
        <v>27</v>
      </c>
      <c r="Q8" s="79" t="s">
        <v>27</v>
      </c>
      <c r="R8" s="79" t="s">
        <v>27</v>
      </c>
      <c r="S8" s="79" t="s">
        <v>27</v>
      </c>
      <c r="T8" s="79" t="s">
        <v>27</v>
      </c>
      <c r="U8" s="79" t="s">
        <v>27</v>
      </c>
      <c r="V8" s="79" t="s">
        <v>27</v>
      </c>
      <c r="W8" s="79" t="s">
        <v>27</v>
      </c>
      <c r="X8" s="79" t="s">
        <v>27</v>
      </c>
      <c r="Y8" s="79" t="s">
        <v>27</v>
      </c>
      <c r="Z8" s="79" t="s">
        <v>27</v>
      </c>
      <c r="AA8" s="79" t="s">
        <v>27</v>
      </c>
      <c r="AB8" s="79" t="s">
        <v>27</v>
      </c>
      <c r="AC8" s="79" t="s">
        <v>27</v>
      </c>
      <c r="AD8" s="79" t="s">
        <v>27</v>
      </c>
      <c r="AE8" s="79" t="s">
        <v>27</v>
      </c>
      <c r="AF8" s="79" t="s">
        <v>27</v>
      </c>
      <c r="AG8" s="79" t="s">
        <v>27</v>
      </c>
      <c r="AH8" s="79" t="s">
        <v>27</v>
      </c>
      <c r="AI8" s="79" t="s">
        <v>27</v>
      </c>
      <c r="AJ8" s="79" t="s">
        <v>27</v>
      </c>
      <c r="AK8" s="79" t="s">
        <v>27</v>
      </c>
      <c r="AL8" s="79" t="s">
        <v>27</v>
      </c>
      <c r="AM8" s="79" t="s">
        <v>27</v>
      </c>
      <c r="AN8" s="79" t="s">
        <v>27</v>
      </c>
      <c r="AO8" s="79" t="s">
        <v>27</v>
      </c>
      <c r="AP8" s="79" t="s">
        <v>27</v>
      </c>
      <c r="AQ8" s="79" t="s">
        <v>27</v>
      </c>
      <c r="AR8" s="79" t="s">
        <v>27</v>
      </c>
      <c r="AS8" s="79" t="s">
        <v>27</v>
      </c>
      <c r="AT8" s="79" t="s">
        <v>27</v>
      </c>
      <c r="AU8" s="79" t="s">
        <v>27</v>
      </c>
      <c r="AV8" s="79" t="s">
        <v>27</v>
      </c>
      <c r="AW8" s="79" t="s">
        <v>27</v>
      </c>
      <c r="AX8" s="79" t="s">
        <v>27</v>
      </c>
      <c r="AY8" s="79" t="s">
        <v>27</v>
      </c>
      <c r="AZ8" s="79" t="s">
        <v>27</v>
      </c>
      <c r="BA8" s="79" t="s">
        <v>27</v>
      </c>
      <c r="BB8" s="79" t="s">
        <v>27</v>
      </c>
      <c r="BC8" s="79" t="s">
        <v>27</v>
      </c>
      <c r="BD8" s="79" t="s">
        <v>27</v>
      </c>
      <c r="BE8" s="117" t="s">
        <v>27</v>
      </c>
    </row>
    <row r="9" spans="1:58" ht="42.6" customHeight="1" thickBot="1" x14ac:dyDescent="0.3">
      <c r="A9" s="188"/>
      <c r="B9" s="189"/>
      <c r="C9" s="189"/>
      <c r="D9" s="189"/>
      <c r="E9" s="190"/>
      <c r="F9" s="118">
        <f>F4</f>
        <v>45600</v>
      </c>
      <c r="G9" s="80">
        <f>F9+7</f>
        <v>45607</v>
      </c>
      <c r="H9" s="80">
        <f t="shared" ref="H9:BE9" si="3">G9+7</f>
        <v>45614</v>
      </c>
      <c r="I9" s="80">
        <f t="shared" si="3"/>
        <v>45621</v>
      </c>
      <c r="J9" s="80">
        <f t="shared" si="3"/>
        <v>45628</v>
      </c>
      <c r="K9" s="80">
        <f t="shared" si="3"/>
        <v>45635</v>
      </c>
      <c r="L9" s="80">
        <f t="shared" si="3"/>
        <v>45642</v>
      </c>
      <c r="M9" s="80">
        <f t="shared" si="3"/>
        <v>45649</v>
      </c>
      <c r="N9" s="80">
        <f t="shared" si="3"/>
        <v>45656</v>
      </c>
      <c r="O9" s="80">
        <f t="shared" si="3"/>
        <v>45663</v>
      </c>
      <c r="P9" s="80">
        <f t="shared" si="3"/>
        <v>45670</v>
      </c>
      <c r="Q9" s="80">
        <f t="shared" si="3"/>
        <v>45677</v>
      </c>
      <c r="R9" s="80">
        <f t="shared" si="3"/>
        <v>45684</v>
      </c>
      <c r="S9" s="80">
        <f t="shared" si="3"/>
        <v>45691</v>
      </c>
      <c r="T9" s="80">
        <f t="shared" si="3"/>
        <v>45698</v>
      </c>
      <c r="U9" s="80">
        <f t="shared" si="3"/>
        <v>45705</v>
      </c>
      <c r="V9" s="80">
        <f t="shared" si="3"/>
        <v>45712</v>
      </c>
      <c r="W9" s="80">
        <f t="shared" si="3"/>
        <v>45719</v>
      </c>
      <c r="X9" s="80">
        <f t="shared" si="3"/>
        <v>45726</v>
      </c>
      <c r="Y9" s="80">
        <f t="shared" si="3"/>
        <v>45733</v>
      </c>
      <c r="Z9" s="80">
        <f t="shared" si="3"/>
        <v>45740</v>
      </c>
      <c r="AA9" s="80">
        <f t="shared" si="3"/>
        <v>45747</v>
      </c>
      <c r="AB9" s="80">
        <f t="shared" si="3"/>
        <v>45754</v>
      </c>
      <c r="AC9" s="80">
        <f t="shared" si="3"/>
        <v>45761</v>
      </c>
      <c r="AD9" s="80">
        <f t="shared" si="3"/>
        <v>45768</v>
      </c>
      <c r="AE9" s="80">
        <f t="shared" si="3"/>
        <v>45775</v>
      </c>
      <c r="AF9" s="80">
        <f t="shared" si="3"/>
        <v>45782</v>
      </c>
      <c r="AG9" s="80">
        <f t="shared" si="3"/>
        <v>45789</v>
      </c>
      <c r="AH9" s="80">
        <f t="shared" si="3"/>
        <v>45796</v>
      </c>
      <c r="AI9" s="80">
        <f t="shared" si="3"/>
        <v>45803</v>
      </c>
      <c r="AJ9" s="80">
        <f t="shared" si="3"/>
        <v>45810</v>
      </c>
      <c r="AK9" s="80">
        <f t="shared" si="3"/>
        <v>45817</v>
      </c>
      <c r="AL9" s="80">
        <f t="shared" si="3"/>
        <v>45824</v>
      </c>
      <c r="AM9" s="80">
        <f t="shared" si="3"/>
        <v>45831</v>
      </c>
      <c r="AN9" s="80">
        <f t="shared" si="3"/>
        <v>45838</v>
      </c>
      <c r="AO9" s="80">
        <f t="shared" si="3"/>
        <v>45845</v>
      </c>
      <c r="AP9" s="80">
        <f t="shared" si="3"/>
        <v>45852</v>
      </c>
      <c r="AQ9" s="80">
        <f t="shared" si="3"/>
        <v>45859</v>
      </c>
      <c r="AR9" s="80">
        <f t="shared" si="3"/>
        <v>45866</v>
      </c>
      <c r="AS9" s="80">
        <f t="shared" si="3"/>
        <v>45873</v>
      </c>
      <c r="AT9" s="80">
        <f t="shared" si="3"/>
        <v>45880</v>
      </c>
      <c r="AU9" s="80">
        <f t="shared" si="3"/>
        <v>45887</v>
      </c>
      <c r="AV9" s="80">
        <f t="shared" si="3"/>
        <v>45894</v>
      </c>
      <c r="AW9" s="80">
        <f t="shared" si="3"/>
        <v>45901</v>
      </c>
      <c r="AX9" s="80">
        <f t="shared" si="3"/>
        <v>45908</v>
      </c>
      <c r="AY9" s="80">
        <f t="shared" si="3"/>
        <v>45915</v>
      </c>
      <c r="AZ9" s="80">
        <f t="shared" si="3"/>
        <v>45922</v>
      </c>
      <c r="BA9" s="80">
        <f t="shared" si="3"/>
        <v>45929</v>
      </c>
      <c r="BB9" s="80">
        <f t="shared" si="3"/>
        <v>45936</v>
      </c>
      <c r="BC9" s="80">
        <f t="shared" si="3"/>
        <v>45943</v>
      </c>
      <c r="BD9" s="80">
        <f t="shared" si="3"/>
        <v>45950</v>
      </c>
      <c r="BE9" s="119">
        <f t="shared" si="3"/>
        <v>45957</v>
      </c>
    </row>
    <row r="10" spans="1:58" s="7" customFormat="1" ht="15.95" customHeight="1" x14ac:dyDescent="0.25"/>
    <row r="11" spans="1:58" s="7" customFormat="1" ht="15.95" customHeight="1" thickBot="1" x14ac:dyDescent="0.3"/>
    <row r="12" spans="1:58" s="7" customFormat="1" ht="15.95" customHeight="1" x14ac:dyDescent="0.25">
      <c r="A12" s="211" t="s">
        <v>44</v>
      </c>
      <c r="B12" s="183"/>
      <c r="C12" s="183"/>
      <c r="D12" s="183"/>
      <c r="E12" s="184"/>
      <c r="F12" s="212"/>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4"/>
    </row>
    <row r="13" spans="1:58" s="7" customFormat="1" ht="15.95" customHeight="1" thickBot="1" x14ac:dyDescent="0.3">
      <c r="A13" s="188"/>
      <c r="B13" s="189"/>
      <c r="C13" s="189"/>
      <c r="D13" s="189"/>
      <c r="E13" s="190"/>
      <c r="F13" s="215"/>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7"/>
    </row>
    <row r="14" spans="1:58" s="7" customFormat="1" ht="15.95" customHeight="1" x14ac:dyDescent="0.25">
      <c r="A14" s="70"/>
      <c r="B14" s="70"/>
      <c r="C14" s="70"/>
      <c r="D14" s="70"/>
      <c r="E14" s="70"/>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row>
    <row r="15" spans="1:58" s="7" customFormat="1" ht="15.95" customHeight="1" x14ac:dyDescent="0.25"/>
    <row r="16" spans="1:58" s="7" customFormat="1" ht="15.95" customHeight="1" x14ac:dyDescent="0.25">
      <c r="A16" s="205" t="s">
        <v>45</v>
      </c>
      <c r="B16" s="206"/>
      <c r="C16" s="206"/>
      <c r="D16" s="206"/>
      <c r="E16" s="207"/>
      <c r="F16" s="44"/>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6"/>
      <c r="BF16" s="7" t="str">
        <f>""</f>
        <v/>
      </c>
    </row>
    <row r="17" spans="1:57" x14ac:dyDescent="0.25">
      <c r="A17" s="205" t="s">
        <v>46</v>
      </c>
      <c r="B17" s="206"/>
      <c r="C17" s="206"/>
      <c r="D17" s="206"/>
      <c r="E17" s="207"/>
      <c r="F17" s="57"/>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9"/>
    </row>
    <row r="18" spans="1:57" s="7" customFormat="1" ht="15.95" customHeight="1" x14ac:dyDescent="0.25">
      <c r="A18" s="205" t="s">
        <v>47</v>
      </c>
      <c r="B18" s="206"/>
      <c r="C18" s="206"/>
      <c r="D18" s="206"/>
      <c r="E18" s="207"/>
      <c r="F18" s="1"/>
      <c r="G18" s="2"/>
      <c r="H18" s="3" t="str">
        <f>IF($AX$3=3,F17+G17+H17,"")</f>
        <v/>
      </c>
      <c r="I18" s="2">
        <f>IF($AX$3=4,F17+G17+H17+I17,"")</f>
        <v>0</v>
      </c>
      <c r="J18" s="2" t="str">
        <f>IF($AX$3=5,F17+G17+H17+I17+J17,"")</f>
        <v/>
      </c>
      <c r="K18" s="3" t="str" cm="1">
        <f t="array" ref="K18">_xlfn.IFS($AX$3=3,I17+J17+K17,$AX$3=4,"",$AX$3=5,"",$AX$3=6,F17+G17+H17+I17+J17+K17)</f>
        <v/>
      </c>
      <c r="L18" s="3"/>
      <c r="M18" s="2">
        <f>IF($AX$3=4,J17+K17+L17+M17,"")</f>
        <v>0</v>
      </c>
      <c r="N18" s="3" t="str">
        <f>IF($AX$3=3,L17+M17+N17,"")</f>
        <v/>
      </c>
      <c r="O18" s="2" t="str">
        <f>IF($AX$3=5,K17+L17+M17+N17+O17,"")</f>
        <v/>
      </c>
      <c r="P18" s="3"/>
      <c r="Q18" s="2" cm="1">
        <f t="array" ref="Q18">_xlfn.IFS($AX$3=3,O17+P17+Q17,$AX$3=4,N17+O17+P17+Q17,$AX$3=6,L17+M17+N17+O17+P17+Q17,$AX$3=5,"")</f>
        <v>0</v>
      </c>
      <c r="R18" s="2"/>
      <c r="S18" s="2"/>
      <c r="T18" s="3" t="str" cm="1">
        <f t="array" ref="T18">_xlfn.IFS($AX$3=3,R17+S17+T17,$AX$3=5,P17+Q17+R17+S17+T17,$AX$3=4,"",$AX$3=6,"")</f>
        <v/>
      </c>
      <c r="U18" s="2">
        <f>IF($AX$3=4,R17+S17+T17+U17,"")</f>
        <v>0</v>
      </c>
      <c r="V18" s="2"/>
      <c r="W18" s="3" t="str" cm="1">
        <f t="array" ref="W18">_xlfn.IFS($AX$3=3,U17+V17+W17,$AX$3=4,"",$AX$3=5,"",$AX$3=6,R17+S17+T17+U17+V17+W17)</f>
        <v/>
      </c>
      <c r="X18" s="3"/>
      <c r="Y18" s="3" cm="1">
        <f t="array" ref="Y18">_xlfn.IFS($AX$3=4,V17+W17+X17+Y17,$AX$3=5,U17+V17+W17+X17+Y17,$AX$3=3,"",$AX$3=6,"")</f>
        <v>0</v>
      </c>
      <c r="Z18" s="3" t="str">
        <f>IF($AX$3=3,X17+Y17+Z17,"")</f>
        <v/>
      </c>
      <c r="AA18" s="2"/>
      <c r="AB18" s="3"/>
      <c r="AC18" s="2" cm="1">
        <f t="array" ref="AC18">_xlfn.IFS($AX$3=3,AA17+AB17+AC17,$AX$3=4,Z17+AA17+AB17+AC17,$AX$3=6,X17+Y17+Z17+AA17+AB17+AC17,$AX$3=5,"")</f>
        <v>0</v>
      </c>
      <c r="AD18" s="2" t="str">
        <f>IF($AX$3=5,Z17+AA17+AB17+AC17+AD17,"")</f>
        <v/>
      </c>
      <c r="AE18" s="2"/>
      <c r="AF18" s="3" t="str">
        <f>IF($AX$3=3,AD17+AE17+AF17,"")</f>
        <v/>
      </c>
      <c r="AG18" s="2">
        <f>IF($AX$3=4,AD17+AE17+AF17+AG17,"")</f>
        <v>0</v>
      </c>
      <c r="AH18" s="2"/>
      <c r="AI18" s="3" t="str" cm="1">
        <f t="array" ref="AI18">_xlfn.IFS($AX$3=4,"",$AX$3=5,AE17+AF17+AG17+AH17+AI17,$AX$3=3,AG17+AH17+AI17,$AX$3=6,AD17+AE17+AF17+AG17+AH17+AI17)</f>
        <v/>
      </c>
      <c r="AJ18" s="3"/>
      <c r="AK18" s="2">
        <f>IF($AX$3=4,AH17+AI17+AJ17+AK17,"")</f>
        <v>0</v>
      </c>
      <c r="AL18" s="3" t="str">
        <f>IF($AX$3=3,AJ17+AK17+AL17,"")</f>
        <v/>
      </c>
      <c r="AM18" s="2"/>
      <c r="AN18" s="2" t="str">
        <f>IF($AX$3=5,AJ17+AK17+AL17+AM17+AN17,"")</f>
        <v/>
      </c>
      <c r="AO18" s="2" cm="1">
        <f t="array" ref="AO18">_xlfn.IFS($AX$3=3,AM17+AN17+AO17,$AX$3=4,AL17+AM17+AN17+AO17,$AX$3=6,AJ17+AK17+AL17+AM17+AN17+AO17,$AX$3=5,"")</f>
        <v>0</v>
      </c>
      <c r="AP18" s="2"/>
      <c r="AQ18" s="2"/>
      <c r="AR18" s="3" t="str">
        <f>IF($AX$3=3,AP17+AQ17+AR17,"")</f>
        <v/>
      </c>
      <c r="AS18" s="3" cm="1">
        <f t="array" ref="AS18">_xlfn.IFS($AX$3=4,AP17+AQ17+AR17+AS17,$AX$3=5,AO17+AP17+AQ17+AR17+AS17,$AX$3=3,"",$AX$3=6,"")</f>
        <v>0</v>
      </c>
      <c r="AT18" s="2"/>
      <c r="AU18" s="3" t="str" cm="1">
        <f t="array" ref="AU18">_xlfn.IFS($AX$3=3,AS17+AT17+AU17,$AX$3=4,"",$AX$3=5,"",$AX$3=6,AP17+AQ17+AR17+AS17+AT17+AU17)</f>
        <v/>
      </c>
      <c r="AV18" s="3"/>
      <c r="AW18" s="2">
        <f>IF($AX$3=4,AT17+AU17+AV17+AW17,"")</f>
        <v>0</v>
      </c>
      <c r="AX18" s="3" t="str" cm="1">
        <f t="array" ref="AX18">_xlfn.IFS($AX$3=4,"",$AX$3=5,AT17+AU17+AV17+AW17+AX17,$AX$3=3,AV17+AW17+AX17,$AX$3=6,"")</f>
        <v/>
      </c>
      <c r="AY18" s="2"/>
      <c r="AZ18" s="3"/>
      <c r="BA18" s="2" cm="1">
        <f t="array" ref="BA18">_xlfn.IFS($AX$3=3,AY17+AZ17+BA17,$AX$3=4,AX17+AY17+AZ17+BA17,$AX$3=6,AV17+AW17+AX17+AY17+AZ17+BA17,$AX$3=5,"")</f>
        <v>0</v>
      </c>
      <c r="BB18" s="2"/>
      <c r="BC18" s="2" t="str">
        <f>IF($AX$3=5,AY17+AZ17+BA17+BB17+BC17,"")</f>
        <v/>
      </c>
      <c r="BD18" s="3" t="str">
        <f>IF($AX$3=3,BB17+BC17+BD17,"")</f>
        <v/>
      </c>
      <c r="BE18" s="4" cm="1">
        <f t="array" ref="BE18">_xlfn.IFS($AX$3=4,BB17+BC17+BD17+BE17,$AX$3=3,BE17,$AX$3=5,BD17+BE17,$AX$3=6,BB17+BC17+BD17+BE17)</f>
        <v>0</v>
      </c>
    </row>
    <row r="19" spans="1:57" x14ac:dyDescent="0.25">
      <c r="A19" s="208" t="s">
        <v>48</v>
      </c>
      <c r="B19" s="209"/>
      <c r="C19" s="209"/>
      <c r="D19" s="209"/>
      <c r="E19" s="210"/>
      <c r="F19" s="5"/>
      <c r="G19" s="72"/>
      <c r="H19" s="72"/>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72"/>
      <c r="BE19" s="135">
        <f>SUM(F17:BE17)</f>
        <v>0</v>
      </c>
    </row>
    <row r="20" spans="1:57" ht="15.95" customHeight="1" x14ac:dyDescent="0.25">
      <c r="A20" s="205" t="s">
        <v>49</v>
      </c>
      <c r="B20" s="206"/>
      <c r="C20" s="206"/>
      <c r="D20" s="206"/>
      <c r="E20" s="207"/>
      <c r="F20" s="54"/>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6"/>
    </row>
    <row r="21" spans="1:57" x14ac:dyDescent="0.25">
      <c r="A21" s="218"/>
      <c r="B21" s="219"/>
      <c r="C21" s="219"/>
      <c r="D21" s="219"/>
      <c r="E21" s="220"/>
      <c r="F21" s="5"/>
      <c r="G21" s="72"/>
      <c r="H21" s="72"/>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72"/>
      <c r="BE21" s="6"/>
    </row>
    <row r="22" spans="1:57" ht="6.95" customHeight="1" x14ac:dyDescent="0.25">
      <c r="A22" s="224">
        <v>1</v>
      </c>
      <c r="B22" s="225"/>
      <c r="C22" s="225"/>
      <c r="D22" s="225"/>
      <c r="E22" s="226"/>
      <c r="F22" s="27"/>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9"/>
    </row>
    <row r="23" spans="1:57" ht="8.1" customHeight="1" x14ac:dyDescent="0.25">
      <c r="A23" s="227"/>
      <c r="B23" s="228"/>
      <c r="C23" s="228"/>
      <c r="D23" s="228"/>
      <c r="E23" s="229"/>
      <c r="F23" s="24"/>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6"/>
    </row>
    <row r="24" spans="1:57" ht="8.1" customHeight="1" x14ac:dyDescent="0.25">
      <c r="A24" s="227">
        <v>0.8</v>
      </c>
      <c r="B24" s="228"/>
      <c r="C24" s="228"/>
      <c r="D24" s="228"/>
      <c r="E24" s="229"/>
      <c r="F24" s="21"/>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3"/>
    </row>
    <row r="25" spans="1:57" ht="8.1" customHeight="1" x14ac:dyDescent="0.25">
      <c r="A25" s="227"/>
      <c r="B25" s="228"/>
      <c r="C25" s="228"/>
      <c r="D25" s="228"/>
      <c r="E25" s="229"/>
      <c r="F25" s="24"/>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6"/>
    </row>
    <row r="26" spans="1:57" ht="8.1" customHeight="1" x14ac:dyDescent="0.25">
      <c r="A26" s="227">
        <v>0.6</v>
      </c>
      <c r="B26" s="228"/>
      <c r="C26" s="228"/>
      <c r="D26" s="228"/>
      <c r="E26" s="229"/>
      <c r="F26" s="21"/>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3"/>
    </row>
    <row r="27" spans="1:57" ht="8.1" customHeight="1" x14ac:dyDescent="0.25">
      <c r="A27" s="227"/>
      <c r="B27" s="228"/>
      <c r="C27" s="228"/>
      <c r="D27" s="228"/>
      <c r="E27" s="229"/>
      <c r="F27" s="24"/>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6"/>
    </row>
    <row r="28" spans="1:57" ht="8.1" customHeight="1" x14ac:dyDescent="0.25">
      <c r="A28" s="227">
        <v>0.4</v>
      </c>
      <c r="B28" s="228"/>
      <c r="C28" s="228"/>
      <c r="D28" s="228"/>
      <c r="E28" s="229"/>
      <c r="F28" s="21"/>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3"/>
    </row>
    <row r="29" spans="1:57" ht="8.1" customHeight="1" x14ac:dyDescent="0.25">
      <c r="A29" s="227"/>
      <c r="B29" s="228"/>
      <c r="C29" s="228"/>
      <c r="D29" s="228"/>
      <c r="E29" s="229"/>
      <c r="F29" s="24"/>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6"/>
    </row>
    <row r="30" spans="1:57" ht="8.1" customHeight="1" x14ac:dyDescent="0.25">
      <c r="A30" s="227">
        <v>0.2</v>
      </c>
      <c r="B30" s="228"/>
      <c r="C30" s="228"/>
      <c r="D30" s="228"/>
      <c r="E30" s="229"/>
      <c r="F30" s="21"/>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3"/>
    </row>
    <row r="31" spans="1:57" ht="8.1" customHeight="1" x14ac:dyDescent="0.25">
      <c r="A31" s="232"/>
      <c r="B31" s="233"/>
      <c r="C31" s="233"/>
      <c r="D31" s="233"/>
      <c r="E31" s="234"/>
      <c r="F31" s="30"/>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2"/>
    </row>
    <row r="32" spans="1:57" ht="15.6" customHeight="1" x14ac:dyDescent="0.25">
      <c r="A32" s="208" t="s">
        <v>50</v>
      </c>
      <c r="B32" s="209"/>
      <c r="C32" s="209"/>
      <c r="D32" s="209"/>
      <c r="E32" s="210"/>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00"/>
    </row>
    <row r="33" spans="1:57" ht="15.6" customHeight="1" x14ac:dyDescent="0.25">
      <c r="A33" s="218" t="s">
        <v>51</v>
      </c>
      <c r="B33" s="219"/>
      <c r="C33" s="219"/>
      <c r="D33" s="219"/>
      <c r="E33" s="220"/>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3"/>
    </row>
    <row r="34" spans="1:57" ht="8.1" customHeight="1" x14ac:dyDescent="0.25">
      <c r="A34" s="230"/>
      <c r="B34" s="231"/>
      <c r="C34" s="231"/>
      <c r="D34" s="231"/>
      <c r="E34" s="231"/>
      <c r="BE34" s="101"/>
    </row>
    <row r="35" spans="1:57" x14ac:dyDescent="0.25">
      <c r="A35" s="235" t="s">
        <v>52</v>
      </c>
      <c r="B35" s="236"/>
      <c r="C35" s="236"/>
      <c r="D35" s="236"/>
      <c r="E35" s="237"/>
      <c r="F35" s="60"/>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2"/>
    </row>
    <row r="36" spans="1:57" x14ac:dyDescent="0.25">
      <c r="A36" s="81"/>
      <c r="B36" s="82"/>
      <c r="C36" s="82"/>
      <c r="D36" s="82"/>
      <c r="E36" s="83" t="s">
        <v>53</v>
      </c>
      <c r="F36" s="63" t="str" cm="1">
        <f t="array" ref="F36">_xlfn.IFS(F35=$A47,$S47,F35=$A48,$S48,F35=$A49,$S49,F35=$A50,$S50,F35=$A51,$S51,F35=$A52,$S52,F35=$A53,$S53,F35=$A54,$S54,F35=$A55,$S55,F35=$A56,$S56,F35="","")</f>
        <v/>
      </c>
      <c r="G36" s="64" t="str" cm="1">
        <f t="array" ref="G36">_xlfn.IFS(G35=$A47,$S47,G35=$A48,$S48,G35=$A49,$S49,G35=$A50,$S50,G35=$A51,$S51,G35=$A52,$S52,G35=$A53,$S53,G35=$A54,$S54,G35=$A55,$S55,G35=$A56,$S56,G35="","")</f>
        <v/>
      </c>
      <c r="H36" s="64" t="str" cm="1">
        <f t="array" ref="H36">_xlfn.IFS(H35=$A47,$S47,H35=$A48,$S48,H35=$A49,$S49,H35=$A50,$S50,H35=$A51,$S51,H35=$A52,$S52,H35=$A53,$S53,H35=$A54,$S54,H35=$A55,$S55,H35=$A56,$S56,H35="","")</f>
        <v/>
      </c>
      <c r="I36" s="64" t="str" cm="1">
        <f t="array" ref="I36">_xlfn.IFS(I35=$A47,$S47,I35=$A48,$S48,I35=$A49,$S49,I35=$A50,$S50,I35=$A51,$S51,I35=$A52,$S52,I35=$A53,$S53,I35=$A54,$S54,I35=$A55,$S55,I35=$A56,$S56,I35="","")</f>
        <v/>
      </c>
      <c r="J36" s="64" t="str" cm="1">
        <f t="array" ref="J36">_xlfn.IFS(J35=$A47,$S47,J35=$A48,$S48,J35=$A49,$S49,J35=$A50,$S50,J35=$A51,$S51,J35=$A52,$S52,J35=$A53,$S53,J35=$A54,$S54,J35=$A55,$S55,J35=$A56,$S56,J35="","")</f>
        <v/>
      </c>
      <c r="K36" s="64" t="str" cm="1">
        <f t="array" ref="K36">_xlfn.IFS(K35=$A47,$S47,K35=$A48,$S48,K35=$A49,$S49,K35=$A50,$S50,K35=$A51,$S51,K35=$A52,$S52,K35=$A53,$S53,K35=$A54,$S54,K35=$A55,$S55,K35=$A56,$S56,K35="","")</f>
        <v/>
      </c>
      <c r="L36" s="64" t="str" cm="1">
        <f t="array" ref="L36">_xlfn.IFS(L35=$A47,$S47,L35=$A48,$S48,L35=$A49,$S49,L35=$A50,$S50,L35=$A51,$S51,L35=$A52,$S52,L35=$A53,$S53,L35=$A54,$S54,L35=$A55,$S55,L35=$A56,$S56,L35="","")</f>
        <v/>
      </c>
      <c r="M36" s="64" t="str" cm="1">
        <f t="array" ref="M36">_xlfn.IFS(M35=$A47,$S47,M35=$A48,$S48,M35=$A49,$S49,M35=$A50,$S50,M35=$A51,$S51,M35=$A52,$S52,M35=$A53,$S53,M35=$A54,$S54,M35=$A55,$S55,M35=$A56,$S56,M35="","")</f>
        <v/>
      </c>
      <c r="N36" s="64" t="str" cm="1">
        <f t="array" ref="N36">_xlfn.IFS(N35=$A47,$S47,N35=$A48,$S48,N35=$A49,$S49,N35=$A50,$S50,N35=$A51,$S51,N35=$A52,$S52,N35=$A53,$S53,N35=$A54,$S54,N35=$A55,$S55,N35=$A56,$S56,N35="","")</f>
        <v/>
      </c>
      <c r="O36" s="64" t="str" cm="1">
        <f t="array" ref="O36">_xlfn.IFS(O35=$A47,$S47,O35=$A48,$S48,O35=$A49,$S49,O35=$A50,$S50,O35=$A51,$S51,O35=$A52,$S52,O35=$A53,$S53,O35=$A54,$S54,O35=$A55,$S55,O35=$A56,$S56,O35="","")</f>
        <v/>
      </c>
      <c r="P36" s="64"/>
      <c r="Q36" s="64" t="str" cm="1">
        <f t="array" ref="Q36">_xlfn.IFS(Q35=$A47,$S47,Q35=$A48,$S48,Q35=$A49,$S49,Q35=$A50,$S50,Q35=$A51,$S51,Q35=$A52,$S52,Q35=$A53,$S53,Q35=$A54,$S54,Q35=$A55,$S55,Q35=$A56,$S56,Q35="","")</f>
        <v/>
      </c>
      <c r="R36" s="64" t="str" cm="1">
        <f t="array" ref="R36">_xlfn.IFS(R35=$A47,$S47,R35=$A48,$S48,R35=$A49,$S49,R35=$A50,$S50,R35=$A51,$S51,R35=$A52,$S52,R35=$A53,$S53,R35=$A54,$S54,R35=$A55,$S55,R35=$A56,$S56,R35="","")</f>
        <v/>
      </c>
      <c r="S36" s="64" t="str" cm="1">
        <f t="array" ref="S36">_xlfn.IFS(S35=$A47,$S47,S35=$A48,$S48,S35=$A49,$S49,S35=$A50,$S50,S35=$A51,$S51,S35=$A52,$S52,S35=$A53,$S53,S35=$A54,$S54,S35=$A55,$S55,S35=$A56,$S56,S35="","")</f>
        <v/>
      </c>
      <c r="T36" s="64" t="str" cm="1">
        <f t="array" ref="T36">_xlfn.IFS(T35=$A47,$S47,T35=$A48,$S48,T35=$A49,$S49,T35=$A50,$S50,T35=$A51,$S51,T35=$A52,$S52,T35=$A53,$S53,T35=$A54,$S54,T35=$A55,$S55,T35=$A56,$S56,T35="","")</f>
        <v/>
      </c>
      <c r="U36" s="64"/>
      <c r="V36" s="64" t="str" cm="1">
        <f t="array" ref="V36">_xlfn.IFS(V35=$A47,$S47,V35=$A48,$S48,V35=$A49,$S49,V35=$A50,$S50,V35=$A51,$S51,V35=$A52,$S52,V35=$A53,$S53,V35=$A54,$S54,V35=$A55,$S55,V35=$A56,$S56,V35="","")</f>
        <v/>
      </c>
      <c r="W36" s="64" t="str" cm="1">
        <f t="array" ref="W36">_xlfn.IFS(W35=$A47,$S47,W35=$A48,$S48,W35=$A49,$S49,W35=$A50,$S50,W35=$A51,$S51,W35=$A52,$S52,W35=$A53,$S53,W35=$A54,$S54,W35=$A55,$S55,W35=$A56,$S56,W35="","")</f>
        <v/>
      </c>
      <c r="X36" s="64" t="str" cm="1">
        <f t="array" ref="X36">_xlfn.IFS(X35=$A47,$S47,X35=$A48,$S48,X35=$A49,$S49,X35=$A50,$S50,X35=$A51,$S51,X35=$A52,$S52,X35=$A53,$S53,X35=$A54,$S54,X35=$A55,$S55,X35=$A56,$S56,X35="","")</f>
        <v/>
      </c>
      <c r="Y36" s="64" t="str" cm="1">
        <f t="array" ref="Y36">_xlfn.IFS(Y35=$A47,$S47,Y35=$A48,$S48,Y35=$A49,$S49,Y35=$A50,$S50,Y35=$A51,$S51,Y35=$A52,$S52,Y35=$A53,$S53,Y35=$A54,$S54,Y35=$A55,$S55,Y35=$A56,$S56,Y35="","")</f>
        <v/>
      </c>
      <c r="Z36" s="64" t="str" cm="1">
        <f t="array" ref="Z36">_xlfn.IFS(Z35=$A47,$S47,Z35=$A48,$S48,Z35=$A49,$S49,Z35=$A50,$S50,Z35=$A51,$S51,Z35=$A52,$S52,Z35=$A53,$S53,Z35=$A54,$S54,Z35=$A55,$S55,Z35=$A56,$S56,Z35="","")</f>
        <v/>
      </c>
      <c r="AA36" s="64" t="str" cm="1">
        <f t="array" ref="AA36">_xlfn.IFS(AA35=$A47,$S47,AA35=$A48,$S48,AA35=$A49,$S49,AA35=$A50,$S50,AA35=$A51,$S51,AA35=$A52,$S52,AA35=$A53,$S53,AA35=$A54,$S54,AA35=$A55,$S55,AA35=$A56,$S56,AA35="","")</f>
        <v/>
      </c>
      <c r="AB36" s="64" t="str" cm="1">
        <f t="array" ref="AB36">_xlfn.IFS(AB35=$A47,$S47,AB35=$A48,$S48,AB35=$A49,$S49,AB35=$A50,$S50,AB35=$A51,$S51,AB35=$A52,$S52,AB35=$A53,$S53,AB35=$A54,$S54,AB35=$A55,$S55,AB35=$A56,$S56,AB35="","")</f>
        <v/>
      </c>
      <c r="AC36" s="64" t="str" cm="1">
        <f t="array" ref="AC36">_xlfn.IFS(AC35=$A47,$S47,AC35=$A48,$S48,AC35=$A49,$S49,AC35=$A50,$S50,AC35=$A51,$S51,AC35=$A52,$S52,AC35=$A53,$S53,AC35=$A54,$S54,AC35=$A55,$S55,AC35=$A56,$S56,AC35="","")</f>
        <v/>
      </c>
      <c r="AD36" s="64" t="str" cm="1">
        <f t="array" ref="AD36">_xlfn.IFS(AD35=$A47,$S47,AD35=$A48,$S48,AD35=$A49,$S49,AD35=$A50,$S50,AD35=$A51,$S51,AD35=$A52,$S52,AD35=$A53,$S53,AD35=$A54,$S54,AD35=$A55,$S55,AD35=$A56,$S56,AD35="","")</f>
        <v/>
      </c>
      <c r="AE36" s="64"/>
      <c r="AF36" s="64" t="str" cm="1">
        <f t="array" ref="AF36">_xlfn.IFS(AF35=$A47,$S47,AF35=$A48,$S48,AF35=$A49,$S49,AF35=$A50,$S50,AF35=$A51,$S51,AF35=$A52,$S52,AF35=$A53,$S53,AF35=$A54,$S54,AF35=$A55,$S55,AF35=$A56,$S56,AF35="","")</f>
        <v/>
      </c>
      <c r="AG36" s="64" t="str" cm="1">
        <f t="array" ref="AG36">_xlfn.IFS(AG35=$A47,$S47,AG35=$A48,$S48,AG35=$A49,$S49,AG35=$A50,$S50,AG35=$A51,$S51,AG35=$A52,$S52,AG35=$A53,$S53,AG35=$A54,$S54,AG35=$A55,$S55,AG35=$A56,$S56,AG35="","")</f>
        <v/>
      </c>
      <c r="AH36" s="64" t="str" cm="1">
        <f t="array" ref="AH36">_xlfn.IFS(AH35=$A47,$S47,AH35=$A48,$S48,AH35=$A49,$S49,AH35=$A50,$S50,AH35=$A51,$S51,AH35=$A52,$S52,AH35=$A53,$S53,AH35=$A54,$S54,AH35=$A55,$S55,AH35=$A56,$S56,AH35="","")</f>
        <v/>
      </c>
      <c r="AI36" s="64" t="str" cm="1">
        <f t="array" ref="AI36">_xlfn.IFS(AI35=$A47,$S47,AI35=$A48,$S48,AI35=$A49,$S49,AI35=$A50,$S50,AI35=$A51,$S51,AI35=$A52,$S52,AI35=$A53,$S53,AI35=$A54,$S54,AI35=$A55,$S55,AI35=$A56,$S56,AI35="","")</f>
        <v/>
      </c>
      <c r="AJ36" s="64" t="str" cm="1">
        <f t="array" ref="AJ36">_xlfn.IFS(AJ35=$A47,$S47,AJ35=$A48,$S48,AJ35=$A49,$S49,AJ35=$A50,$S50,AJ35=$A51,$S51,AJ35=$A52,$S52,AJ35=$A53,$S53,AJ35=$A54,$S54,AJ35=$A55,$S55,AJ35=$A56,$S56,AJ35="","")</f>
        <v/>
      </c>
      <c r="AK36" s="64"/>
      <c r="AL36" s="64" t="str" cm="1">
        <f t="array" ref="AL36">_xlfn.IFS(AL35=$A47,$S47,AL35=$A48,$S48,AL35=$A49,$S49,AL35=$A50,$S50,AL35=$A51,$S51,AL35=$A52,$S52,AL35=$A53,$S53,AL35=$A54,$S54,AL35=$A55,$S55,AL35=$A56,$S56,AL35="","")</f>
        <v/>
      </c>
      <c r="AM36" s="64" t="str" cm="1">
        <f t="array" ref="AM36">_xlfn.IFS(AM35=$A47,$S47,AM35=$A48,$S48,AM35=$A49,$S49,AM35=$A50,$S50,AM35=$A51,$S51,AM35=$A52,$S52,AM35=$A53,$S53,AM35=$A54,$S54,AM35=$A55,$S55,AM35=$A56,$S56,AM35="","")</f>
        <v/>
      </c>
      <c r="AN36" s="64" t="str" cm="1">
        <f t="array" ref="AN36">_xlfn.IFS(AN35=$A47,$S47,AN35=$A48,$S48,AN35=$A49,$S49,AN35=$A50,$S50,AN35=$A51,$S51,AN35=$A52,$S52,AN35=$A53,$S53,AN35=$A54,$S54,AN35=$A55,$S55,AN35=$A56,$S56,AN35="","")</f>
        <v/>
      </c>
      <c r="AO36" s="64" t="str" cm="1">
        <f t="array" ref="AO36">_xlfn.IFS(AO35=$A47,$S47,AO35=$A48,$S48,AO35=$A49,$S49,AO35=$A50,$S50,AO35=$A51,$S51,AO35=$A52,$S52,AO35=$A53,$S53,AO35=$A54,$S54,AO35=$A55,$S55,AO35=$A56,$S56,AO35="","")</f>
        <v/>
      </c>
      <c r="AP36" s="64" t="str" cm="1">
        <f t="array" ref="AP36">_xlfn.IFS(AP35=$A47,$S47,AP35=$A48,$S48,AP35=$A49,$S49,AP35=$A50,$S50,AP35=$A51,$S51,AP35=$A52,$S52,AP35=$A53,$S53,AP35=$A54,$S54,AP35=$A55,$S55,AP35=$A56,$S56,AP35="","")</f>
        <v/>
      </c>
      <c r="AQ36" s="64" t="str" cm="1">
        <f t="array" ref="AQ36">_xlfn.IFS(AQ35=$A47,$S47,AQ35=$A48,$S48,AQ35=$A49,$S49,AQ35=$A50,$S50,AQ35=$A51,$S51,AQ35=$A52,$S52,AQ35=$A53,$S53,AQ35=$A54,$S54,AQ35=$A55,$S55,AQ35=$A56,$S56,AQ35="","")</f>
        <v/>
      </c>
      <c r="AR36" s="64" t="str" cm="1">
        <f t="array" ref="AR36">_xlfn.IFS(AR35=$A47,$S47,AR35=$A48,$S48,AR35=$A49,$S49,AR35=$A50,$S50,AR35=$A51,$S51,AR35=$A52,$S52,AR35=$A53,$S53,AR35=$A54,$S54,AR35=$A55,$S55,AR35=$A56,$S56,AR35="","")</f>
        <v/>
      </c>
      <c r="AS36" s="64" t="str" cm="1">
        <f t="array" ref="AS36">_xlfn.IFS(AS35=$A47,$S47,AS35=$A48,$S48,AS35=$A49,$S49,AS35=$A50,$S50,AS35=$A51,$S51,AS35=$A52,$S52,AS35=$A53,$S53,AS35=$A54,$S54,AS35=$A55,$S55,AS35=$A56,$S56,AS35="","")</f>
        <v/>
      </c>
      <c r="AT36" s="64" t="str" cm="1">
        <f t="array" ref="AT36">_xlfn.IFS(AT35=$A47,$S47,AT35=$A48,$S48,AT35=$A49,$S49,AT35=$A50,$S50,AT35=$A51,$S51,AT35=$A52,$S52,AT35=$A53,$S53,AT35=$A54,$S54,AT35=$A55,$S55,AT35=$A56,$S56,AT35="","")</f>
        <v/>
      </c>
      <c r="AU36" s="64" t="str" cm="1">
        <f t="array" ref="AU36">_xlfn.IFS(AU35=$A47,$S47,AU35=$A48,$S48,AU35=$A49,$S49,AU35=$A50,$S50,AU35=$A51,$S51,AU35=$A52,$S52,AU35=$A53,$S53,AU35=$A54,$S54,AU35=$A55,$S55,AU35=$A56,$S56,AU35="","")</f>
        <v/>
      </c>
      <c r="AV36" s="64" t="str" cm="1">
        <f t="array" ref="AV36">_xlfn.IFS(AV35=$A47,$S47,AV35=$A48,$S48,AV35=$A49,$S49,AV35=$A50,$S50,AV35=$A51,$S51,AV35=$A52,$S52,AV35=$A53,$S53,AV35=$A54,$S54,AV35=$A55,$S55,AV35=$A56,$S56,AV35="","")</f>
        <v/>
      </c>
      <c r="AW36" s="64" t="str" cm="1">
        <f t="array" ref="AW36">_xlfn.IFS(AW35=$A47,$S47,AW35=$A48,$S48,AW35=$A49,$S49,AW35=$A50,$S50,AW35=$A51,$S51,AW35=$A52,$S52,AW35=$A53,$S53,AW35=$A54,$S54,AW35=$A55,$S55,AW35=$A56,$S56,AW35="","")</f>
        <v/>
      </c>
      <c r="AX36" s="64" t="str" cm="1">
        <f t="array" ref="AX36">_xlfn.IFS(AX35=$A47,$S47,AX35=$A48,$S48,AX35=$A49,$S49,AX35=$A50,$S50,AX35=$A51,$S51,AX35=$A52,$S52,AX35=$A53,$S53,AX35=$A54,$S54,AX35=$A55,$S55,AX35=$A56,$S56,AX35="","")</f>
        <v/>
      </c>
      <c r="AY36" s="64" t="str" cm="1">
        <f t="array" ref="AY36">_xlfn.IFS(AY35=$A47,$S47,AY35=$A48,$S48,AY35=$A49,$S49,AY35=$A50,$S50,AY35=$A51,$S51,AY35=$A52,$S52,AY35=$A53,$S53,AY35=$A54,$S54,AY35=$A55,$S55,AY35=$A56,$S56,AY35="","")</f>
        <v/>
      </c>
      <c r="AZ36" s="64" t="str" cm="1">
        <f t="array" ref="AZ36">_xlfn.IFS(AZ35=$A47,$S47,AZ35=$A48,$S48,AZ35=$A49,$S49,AZ35=$A50,$S50,AZ35=$A51,$S51,AZ35=$A52,$S52,AZ35=$A53,$S53,AZ35=$A54,$S54,AZ35=$A55,$S55,AZ35=$A56,$S56,AZ35="","")</f>
        <v/>
      </c>
      <c r="BA36" s="64" t="str" cm="1">
        <f t="array" ref="BA36">_xlfn.IFS(BA35=$A47,$S47,BA35=$A48,$S48,BA35=$A49,$S49,BA35=$A50,$S50,BA35=$A51,$S51,BA35=$A52,$S52,BA35=$A53,$S53,BA35=$A54,$S54,BA35=$A55,$S55,BA35=$A56,$S56,BA35="","")</f>
        <v/>
      </c>
      <c r="BB36" s="64" t="str" cm="1">
        <f t="array" ref="BB36">_xlfn.IFS(BB35=$A47,$S47,BB35=$A48,$S48,BB35=$A49,$S49,BB35=$A50,$S50,BB35=$A51,$S51,BB35=$A52,$S52,BB35=$A53,$S53,BB35=$A54,$S54,BB35=$A55,$S55,BB35=$A56,$S56,BB35="","")</f>
        <v/>
      </c>
      <c r="BC36" s="64" t="str" cm="1">
        <f t="array" ref="BC36">_xlfn.IFS(BC35=$A47,$S47,BC35=$A48,$S48,BC35=$A49,$S49,BC35=$A50,$S50,BC35=$A51,$S51,BC35=$A52,$S52,BC35=$A53,$S53,BC35=$A54,$S54,BC35=$A55,$S55,BC35=$A56,$S56,BC35="","")</f>
        <v/>
      </c>
      <c r="BD36" s="64" t="str" cm="1">
        <f t="array" ref="BD36">_xlfn.IFS(BD35=$A47,$S47,BD35=$A48,$S48,BD35=$A49,$S49,BD35=$A50,$S50,BD35=$A51,$S51,BD35=$A52,$S52,BD35=$A53,$S53,BD35=$A54,$S54,BD35=$A55,$S55,BD35=$A56,$S56,BD35="","")</f>
        <v/>
      </c>
      <c r="BE36" s="65" t="str" cm="1">
        <f t="array" ref="BE36">_xlfn.IFS(BE35=$A47,$S47,BE35=$A48,$S48,BE35=$A49,$S49,BE35=$A50,$S50,BE35=$A51,$S51,BE35=$A52,$S52,BE35=$A53,$S53,BE35=$A54,$S54,BE35=$A55,$S55,BE35=$A56,$S56,BE35="","")</f>
        <v/>
      </c>
    </row>
    <row r="37" spans="1:57" s="7" customFormat="1" x14ac:dyDescent="0.25">
      <c r="A37" s="238" t="s">
        <v>54</v>
      </c>
      <c r="B37" s="239"/>
      <c r="C37" s="239"/>
      <c r="D37" s="239"/>
      <c r="E37" s="240"/>
      <c r="F37" s="63"/>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5"/>
    </row>
    <row r="38" spans="1:57" s="7" customFormat="1" x14ac:dyDescent="0.25">
      <c r="A38" s="241" t="s">
        <v>55</v>
      </c>
      <c r="B38" s="242"/>
      <c r="C38" s="242"/>
      <c r="D38" s="242"/>
      <c r="E38" s="243"/>
      <c r="F38" s="66"/>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8"/>
    </row>
    <row r="39" spans="1:57" s="7" customFormat="1" x14ac:dyDescent="0.25">
      <c r="A39" s="230"/>
      <c r="B39" s="231"/>
      <c r="C39" s="231"/>
      <c r="D39" s="231"/>
      <c r="E39" s="231"/>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3"/>
    </row>
    <row r="40" spans="1:57" ht="65.099999999999994" customHeight="1" x14ac:dyDescent="0.25">
      <c r="A40" s="244" t="s">
        <v>58</v>
      </c>
      <c r="B40" s="245"/>
      <c r="C40" s="245"/>
      <c r="D40" s="245"/>
      <c r="E40" s="246"/>
      <c r="F40" s="51"/>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3"/>
    </row>
    <row r="41" spans="1:57" ht="65.099999999999994" customHeight="1" x14ac:dyDescent="0.25">
      <c r="A41" s="202" t="s">
        <v>59</v>
      </c>
      <c r="B41" s="203"/>
      <c r="C41" s="203"/>
      <c r="D41" s="203"/>
      <c r="E41" s="204"/>
      <c r="F41" s="51"/>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3"/>
    </row>
    <row r="42" spans="1:57" ht="65.099999999999994" customHeight="1" x14ac:dyDescent="0.25">
      <c r="A42" s="202" t="s">
        <v>56</v>
      </c>
      <c r="B42" s="203"/>
      <c r="C42" s="203"/>
      <c r="D42" s="203"/>
      <c r="E42" s="204"/>
      <c r="F42" s="51"/>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3"/>
    </row>
    <row r="45" spans="1:57" ht="24.6" customHeight="1" x14ac:dyDescent="0.25">
      <c r="A45" s="257" t="s">
        <v>52</v>
      </c>
      <c r="B45" s="257"/>
      <c r="C45" s="257"/>
      <c r="D45" s="257"/>
      <c r="E45" s="257"/>
      <c r="F45" s="257"/>
      <c r="G45" s="257"/>
      <c r="H45" s="257"/>
      <c r="I45" s="257"/>
      <c r="J45" s="257"/>
      <c r="K45" s="257"/>
      <c r="L45" s="257"/>
      <c r="M45" s="257"/>
      <c r="N45" s="257"/>
      <c r="O45" s="257"/>
      <c r="P45" s="257"/>
      <c r="Q45" s="257"/>
      <c r="R45" s="257"/>
      <c r="S45" s="257"/>
      <c r="U45" s="221" t="s">
        <v>54</v>
      </c>
      <c r="V45" s="221"/>
      <c r="W45" s="221"/>
      <c r="X45" s="221"/>
      <c r="Y45" s="221"/>
      <c r="Z45" s="221"/>
      <c r="AA45" s="221"/>
      <c r="AB45" s="221"/>
      <c r="AC45" s="221"/>
      <c r="AD45" s="221"/>
      <c r="AE45" s="221"/>
      <c r="AF45" s="221"/>
      <c r="AG45" s="221"/>
      <c r="AH45" s="221"/>
      <c r="AI45" s="221"/>
      <c r="AJ45" s="221"/>
      <c r="AK45" s="221"/>
      <c r="AL45" s="221"/>
      <c r="AN45" s="222" t="s">
        <v>55</v>
      </c>
      <c r="AO45" s="222"/>
      <c r="AP45" s="222"/>
      <c r="AQ45" s="222"/>
      <c r="AR45" s="222"/>
      <c r="AS45" s="222"/>
      <c r="AT45" s="222"/>
      <c r="AU45" s="222"/>
      <c r="AV45" s="222"/>
      <c r="AW45" s="222"/>
      <c r="AX45" s="222"/>
      <c r="AY45" s="222"/>
      <c r="AZ45" s="222"/>
      <c r="BA45" s="222"/>
      <c r="BB45" s="222"/>
      <c r="BC45" s="222"/>
      <c r="BD45" s="222"/>
      <c r="BE45" s="222"/>
    </row>
    <row r="46" spans="1:57" ht="24.6" customHeight="1" x14ac:dyDescent="0.25">
      <c r="A46" s="73" t="s">
        <v>0</v>
      </c>
      <c r="B46" s="250" t="s">
        <v>57</v>
      </c>
      <c r="C46" s="250"/>
      <c r="D46" s="250"/>
      <c r="E46" s="250"/>
      <c r="F46" s="250"/>
      <c r="G46" s="250"/>
      <c r="H46" s="250"/>
      <c r="I46" s="250"/>
      <c r="J46" s="250"/>
      <c r="K46" s="250"/>
      <c r="L46" s="250"/>
      <c r="M46" s="250"/>
      <c r="N46" s="250" t="s">
        <v>43</v>
      </c>
      <c r="O46" s="250"/>
      <c r="P46" s="250"/>
      <c r="Q46" s="250"/>
      <c r="R46" s="250"/>
      <c r="S46" s="105" t="s">
        <v>33</v>
      </c>
      <c r="U46" s="74" t="s">
        <v>0</v>
      </c>
      <c r="V46" s="249" t="s">
        <v>57</v>
      </c>
      <c r="W46" s="249"/>
      <c r="X46" s="249"/>
      <c r="Y46" s="249"/>
      <c r="Z46" s="249"/>
      <c r="AA46" s="249"/>
      <c r="AB46" s="249"/>
      <c r="AC46" s="249"/>
      <c r="AD46" s="249"/>
      <c r="AE46" s="249"/>
      <c r="AF46" s="249"/>
      <c r="AG46" s="249"/>
      <c r="AH46" s="249" t="s">
        <v>43</v>
      </c>
      <c r="AI46" s="249"/>
      <c r="AJ46" s="249"/>
      <c r="AK46" s="249"/>
      <c r="AL46" s="249"/>
      <c r="AN46" s="75" t="s">
        <v>0</v>
      </c>
      <c r="AO46" s="223" t="s">
        <v>57</v>
      </c>
      <c r="AP46" s="223"/>
      <c r="AQ46" s="223"/>
      <c r="AR46" s="223"/>
      <c r="AS46" s="223"/>
      <c r="AT46" s="223"/>
      <c r="AU46" s="223"/>
      <c r="AV46" s="223"/>
      <c r="AW46" s="223"/>
      <c r="AX46" s="223"/>
      <c r="AY46" s="223"/>
      <c r="AZ46" s="223"/>
      <c r="BA46" s="223" t="s">
        <v>43</v>
      </c>
      <c r="BB46" s="223"/>
      <c r="BC46" s="223"/>
      <c r="BD46" s="223"/>
      <c r="BE46" s="223"/>
    </row>
    <row r="47" spans="1:57" ht="24.6" customHeight="1" x14ac:dyDescent="0.25">
      <c r="A47" s="104" t="s">
        <v>67</v>
      </c>
      <c r="B47" s="247"/>
      <c r="C47" s="247"/>
      <c r="D47" s="247"/>
      <c r="E47" s="247"/>
      <c r="F47" s="247"/>
      <c r="G47" s="247"/>
      <c r="H47" s="247"/>
      <c r="I47" s="247"/>
      <c r="J47" s="247"/>
      <c r="K47" s="247"/>
      <c r="L47" s="247"/>
      <c r="M47" s="247"/>
      <c r="N47" s="255"/>
      <c r="O47" s="255"/>
      <c r="P47" s="255"/>
      <c r="Q47" s="255"/>
      <c r="R47" s="255"/>
      <c r="S47" s="106"/>
      <c r="U47" s="109" t="s">
        <v>77</v>
      </c>
      <c r="V47" s="247"/>
      <c r="W47" s="247"/>
      <c r="X47" s="247"/>
      <c r="Y47" s="247"/>
      <c r="Z47" s="247"/>
      <c r="AA47" s="247"/>
      <c r="AB47" s="247"/>
      <c r="AC47" s="247"/>
      <c r="AD47" s="247"/>
      <c r="AE47" s="247"/>
      <c r="AF47" s="247"/>
      <c r="AG47" s="247"/>
      <c r="AH47" s="255"/>
      <c r="AI47" s="255"/>
      <c r="AJ47" s="255"/>
      <c r="AK47" s="255"/>
      <c r="AL47" s="256"/>
      <c r="AN47" s="109" t="s">
        <v>1</v>
      </c>
      <c r="AO47" s="247"/>
      <c r="AP47" s="247"/>
      <c r="AQ47" s="247"/>
      <c r="AR47" s="247"/>
      <c r="AS47" s="247"/>
      <c r="AT47" s="247"/>
      <c r="AU47" s="247"/>
      <c r="AV47" s="247"/>
      <c r="AW47" s="247"/>
      <c r="AX47" s="247"/>
      <c r="AY47" s="247"/>
      <c r="AZ47" s="247"/>
      <c r="BA47" s="255"/>
      <c r="BB47" s="255"/>
      <c r="BC47" s="255"/>
      <c r="BD47" s="255"/>
      <c r="BE47" s="256"/>
    </row>
    <row r="48" spans="1:57" ht="24.6" customHeight="1" x14ac:dyDescent="0.25">
      <c r="A48" s="97" t="s">
        <v>68</v>
      </c>
      <c r="B48" s="248"/>
      <c r="C48" s="248"/>
      <c r="D48" s="248"/>
      <c r="E48" s="248"/>
      <c r="F48" s="248"/>
      <c r="G48" s="248"/>
      <c r="H48" s="248"/>
      <c r="I48" s="248"/>
      <c r="J48" s="248"/>
      <c r="K48" s="248"/>
      <c r="L48" s="248"/>
      <c r="M48" s="248"/>
      <c r="N48" s="251"/>
      <c r="O48" s="251"/>
      <c r="P48" s="251"/>
      <c r="Q48" s="251"/>
      <c r="R48" s="251"/>
      <c r="S48" s="107"/>
      <c r="U48" s="110" t="s">
        <v>78</v>
      </c>
      <c r="V48" s="248"/>
      <c r="W48" s="248"/>
      <c r="X48" s="248"/>
      <c r="Y48" s="248"/>
      <c r="Z48" s="248"/>
      <c r="AA48" s="248"/>
      <c r="AB48" s="248"/>
      <c r="AC48" s="248"/>
      <c r="AD48" s="248"/>
      <c r="AE48" s="248"/>
      <c r="AF48" s="248"/>
      <c r="AG48" s="248"/>
      <c r="AH48" s="251"/>
      <c r="AI48" s="251"/>
      <c r="AJ48" s="251"/>
      <c r="AK48" s="251"/>
      <c r="AL48" s="252"/>
      <c r="AN48" s="110" t="s">
        <v>2</v>
      </c>
      <c r="AO48" s="248"/>
      <c r="AP48" s="248"/>
      <c r="AQ48" s="248"/>
      <c r="AR48" s="248"/>
      <c r="AS48" s="248"/>
      <c r="AT48" s="248"/>
      <c r="AU48" s="248"/>
      <c r="AV48" s="248"/>
      <c r="AW48" s="248"/>
      <c r="AX48" s="248"/>
      <c r="AY48" s="248"/>
      <c r="AZ48" s="248"/>
      <c r="BA48" s="251"/>
      <c r="BB48" s="251"/>
      <c r="BC48" s="251"/>
      <c r="BD48" s="251"/>
      <c r="BE48" s="252"/>
    </row>
    <row r="49" spans="1:57" ht="24.6" customHeight="1" x14ac:dyDescent="0.25">
      <c r="A49" s="104" t="s">
        <v>69</v>
      </c>
      <c r="B49" s="248"/>
      <c r="C49" s="248"/>
      <c r="D49" s="248"/>
      <c r="E49" s="248"/>
      <c r="F49" s="248"/>
      <c r="G49" s="248"/>
      <c r="H49" s="248"/>
      <c r="I49" s="248"/>
      <c r="J49" s="248"/>
      <c r="K49" s="248"/>
      <c r="L49" s="248"/>
      <c r="M49" s="248"/>
      <c r="N49" s="251"/>
      <c r="O49" s="251"/>
      <c r="P49" s="251"/>
      <c r="Q49" s="251"/>
      <c r="R49" s="251"/>
      <c r="S49" s="107"/>
      <c r="U49" s="109" t="s">
        <v>79</v>
      </c>
      <c r="V49" s="248"/>
      <c r="W49" s="248"/>
      <c r="X49" s="248"/>
      <c r="Y49" s="248"/>
      <c r="Z49" s="248"/>
      <c r="AA49" s="248"/>
      <c r="AB49" s="248"/>
      <c r="AC49" s="248"/>
      <c r="AD49" s="248"/>
      <c r="AE49" s="248"/>
      <c r="AF49" s="248"/>
      <c r="AG49" s="248"/>
      <c r="AH49" s="251"/>
      <c r="AI49" s="251"/>
      <c r="AJ49" s="251"/>
      <c r="AK49" s="251"/>
      <c r="AL49" s="252"/>
      <c r="AN49" s="110" t="s">
        <v>3</v>
      </c>
      <c r="AO49" s="248"/>
      <c r="AP49" s="248"/>
      <c r="AQ49" s="248"/>
      <c r="AR49" s="248"/>
      <c r="AS49" s="248"/>
      <c r="AT49" s="248"/>
      <c r="AU49" s="248"/>
      <c r="AV49" s="248"/>
      <c r="AW49" s="248"/>
      <c r="AX49" s="248"/>
      <c r="AY49" s="248"/>
      <c r="AZ49" s="248"/>
      <c r="BA49" s="251"/>
      <c r="BB49" s="251"/>
      <c r="BC49" s="251"/>
      <c r="BD49" s="251"/>
      <c r="BE49" s="252"/>
    </row>
    <row r="50" spans="1:57" ht="24.6" customHeight="1" x14ac:dyDescent="0.25">
      <c r="A50" s="97" t="s">
        <v>70</v>
      </c>
      <c r="B50" s="248"/>
      <c r="C50" s="248"/>
      <c r="D50" s="248"/>
      <c r="E50" s="248"/>
      <c r="F50" s="248"/>
      <c r="G50" s="248"/>
      <c r="H50" s="248"/>
      <c r="I50" s="248"/>
      <c r="J50" s="248"/>
      <c r="K50" s="248"/>
      <c r="L50" s="248"/>
      <c r="M50" s="248"/>
      <c r="N50" s="251"/>
      <c r="O50" s="251"/>
      <c r="P50" s="251"/>
      <c r="Q50" s="251"/>
      <c r="R50" s="251"/>
      <c r="S50" s="107"/>
      <c r="U50" s="110" t="s">
        <v>80</v>
      </c>
      <c r="V50" s="248"/>
      <c r="W50" s="248"/>
      <c r="X50" s="248"/>
      <c r="Y50" s="248"/>
      <c r="Z50" s="248"/>
      <c r="AA50" s="248"/>
      <c r="AB50" s="248"/>
      <c r="AC50" s="248"/>
      <c r="AD50" s="248"/>
      <c r="AE50" s="248"/>
      <c r="AF50" s="248"/>
      <c r="AG50" s="248"/>
      <c r="AH50" s="251"/>
      <c r="AI50" s="251"/>
      <c r="AJ50" s="251"/>
      <c r="AK50" s="251"/>
      <c r="AL50" s="252"/>
      <c r="AN50" s="110" t="s">
        <v>4</v>
      </c>
      <c r="AO50" s="248"/>
      <c r="AP50" s="248"/>
      <c r="AQ50" s="248"/>
      <c r="AR50" s="248"/>
      <c r="AS50" s="248"/>
      <c r="AT50" s="248"/>
      <c r="AU50" s="248"/>
      <c r="AV50" s="248"/>
      <c r="AW50" s="248"/>
      <c r="AX50" s="248"/>
      <c r="AY50" s="248"/>
      <c r="AZ50" s="248"/>
      <c r="BA50" s="251"/>
      <c r="BB50" s="251"/>
      <c r="BC50" s="251"/>
      <c r="BD50" s="251"/>
      <c r="BE50" s="252"/>
    </row>
    <row r="51" spans="1:57" ht="24.6" customHeight="1" x14ac:dyDescent="0.25">
      <c r="A51" s="104" t="s">
        <v>71</v>
      </c>
      <c r="B51" s="248"/>
      <c r="C51" s="248"/>
      <c r="D51" s="248"/>
      <c r="E51" s="248"/>
      <c r="F51" s="248"/>
      <c r="G51" s="248"/>
      <c r="H51" s="248"/>
      <c r="I51" s="248"/>
      <c r="J51" s="248"/>
      <c r="K51" s="248"/>
      <c r="L51" s="248"/>
      <c r="M51" s="248"/>
      <c r="N51" s="251"/>
      <c r="O51" s="251"/>
      <c r="P51" s="251"/>
      <c r="Q51" s="251"/>
      <c r="R51" s="251"/>
      <c r="S51" s="107"/>
      <c r="U51" s="109" t="s">
        <v>81</v>
      </c>
      <c r="V51" s="248"/>
      <c r="W51" s="248"/>
      <c r="X51" s="248"/>
      <c r="Y51" s="248"/>
      <c r="Z51" s="248"/>
      <c r="AA51" s="248"/>
      <c r="AB51" s="248"/>
      <c r="AC51" s="248"/>
      <c r="AD51" s="248"/>
      <c r="AE51" s="248"/>
      <c r="AF51" s="248"/>
      <c r="AG51" s="248"/>
      <c r="AH51" s="251"/>
      <c r="AI51" s="251"/>
      <c r="AJ51" s="251"/>
      <c r="AK51" s="251"/>
      <c r="AL51" s="252"/>
      <c r="AN51" s="110" t="s">
        <v>5</v>
      </c>
      <c r="AO51" s="248"/>
      <c r="AP51" s="248"/>
      <c r="AQ51" s="248"/>
      <c r="AR51" s="248"/>
      <c r="AS51" s="248"/>
      <c r="AT51" s="248"/>
      <c r="AU51" s="248"/>
      <c r="AV51" s="248"/>
      <c r="AW51" s="248"/>
      <c r="AX51" s="248"/>
      <c r="AY51" s="248"/>
      <c r="AZ51" s="248"/>
      <c r="BA51" s="251"/>
      <c r="BB51" s="251"/>
      <c r="BC51" s="251"/>
      <c r="BD51" s="251"/>
      <c r="BE51" s="252"/>
    </row>
    <row r="52" spans="1:57" ht="24.6" customHeight="1" x14ac:dyDescent="0.25">
      <c r="A52" s="97" t="s">
        <v>72</v>
      </c>
      <c r="B52" s="248"/>
      <c r="C52" s="248"/>
      <c r="D52" s="248"/>
      <c r="E52" s="248"/>
      <c r="F52" s="248"/>
      <c r="G52" s="248"/>
      <c r="H52" s="248"/>
      <c r="I52" s="248"/>
      <c r="J52" s="248"/>
      <c r="K52" s="248"/>
      <c r="L52" s="248"/>
      <c r="M52" s="248"/>
      <c r="N52" s="251"/>
      <c r="O52" s="251"/>
      <c r="P52" s="251"/>
      <c r="Q52" s="251"/>
      <c r="R52" s="251"/>
      <c r="S52" s="107"/>
      <c r="U52" s="110" t="s">
        <v>82</v>
      </c>
      <c r="V52" s="248"/>
      <c r="W52" s="248"/>
      <c r="X52" s="248"/>
      <c r="Y52" s="248"/>
      <c r="Z52" s="248"/>
      <c r="AA52" s="248"/>
      <c r="AB52" s="248"/>
      <c r="AC52" s="248"/>
      <c r="AD52" s="248"/>
      <c r="AE52" s="248"/>
      <c r="AF52" s="248"/>
      <c r="AG52" s="248"/>
      <c r="AH52" s="251"/>
      <c r="AI52" s="251"/>
      <c r="AJ52" s="251"/>
      <c r="AK52" s="251"/>
      <c r="AL52" s="252"/>
      <c r="AN52" s="110" t="s">
        <v>6</v>
      </c>
      <c r="AO52" s="248"/>
      <c r="AP52" s="248"/>
      <c r="AQ52" s="248"/>
      <c r="AR52" s="248"/>
      <c r="AS52" s="248"/>
      <c r="AT52" s="248"/>
      <c r="AU52" s="248"/>
      <c r="AV52" s="248"/>
      <c r="AW52" s="248"/>
      <c r="AX52" s="248"/>
      <c r="AY52" s="248"/>
      <c r="AZ52" s="248"/>
      <c r="BA52" s="251"/>
      <c r="BB52" s="251"/>
      <c r="BC52" s="251"/>
      <c r="BD52" s="251"/>
      <c r="BE52" s="252"/>
    </row>
    <row r="53" spans="1:57" ht="24.6" customHeight="1" x14ac:dyDescent="0.25">
      <c r="A53" s="104" t="s">
        <v>73</v>
      </c>
      <c r="B53" s="248"/>
      <c r="C53" s="248"/>
      <c r="D53" s="248"/>
      <c r="E53" s="248"/>
      <c r="F53" s="248"/>
      <c r="G53" s="248"/>
      <c r="H53" s="248"/>
      <c r="I53" s="248"/>
      <c r="J53" s="248"/>
      <c r="K53" s="248"/>
      <c r="L53" s="248"/>
      <c r="M53" s="248"/>
      <c r="N53" s="251"/>
      <c r="O53" s="251"/>
      <c r="P53" s="251"/>
      <c r="Q53" s="251"/>
      <c r="R53" s="251"/>
      <c r="S53" s="107"/>
      <c r="U53" s="109" t="s">
        <v>83</v>
      </c>
      <c r="V53" s="248"/>
      <c r="W53" s="248"/>
      <c r="X53" s="248"/>
      <c r="Y53" s="248"/>
      <c r="Z53" s="248"/>
      <c r="AA53" s="248"/>
      <c r="AB53" s="248"/>
      <c r="AC53" s="248"/>
      <c r="AD53" s="248"/>
      <c r="AE53" s="248"/>
      <c r="AF53" s="248"/>
      <c r="AG53" s="248"/>
      <c r="AH53" s="251"/>
      <c r="AI53" s="251"/>
      <c r="AJ53" s="251"/>
      <c r="AK53" s="251"/>
      <c r="AL53" s="252"/>
      <c r="AN53" s="110" t="s">
        <v>7</v>
      </c>
      <c r="AO53" s="248"/>
      <c r="AP53" s="248"/>
      <c r="AQ53" s="248"/>
      <c r="AR53" s="248"/>
      <c r="AS53" s="248"/>
      <c r="AT53" s="248"/>
      <c r="AU53" s="248"/>
      <c r="AV53" s="248"/>
      <c r="AW53" s="248"/>
      <c r="AX53" s="248"/>
      <c r="AY53" s="248"/>
      <c r="AZ53" s="248"/>
      <c r="BA53" s="251"/>
      <c r="BB53" s="251"/>
      <c r="BC53" s="251"/>
      <c r="BD53" s="251"/>
      <c r="BE53" s="252"/>
    </row>
    <row r="54" spans="1:57" ht="24.6" customHeight="1" x14ac:dyDescent="0.25">
      <c r="A54" s="97" t="s">
        <v>74</v>
      </c>
      <c r="B54" s="248"/>
      <c r="C54" s="248"/>
      <c r="D54" s="248"/>
      <c r="E54" s="248"/>
      <c r="F54" s="248"/>
      <c r="G54" s="248"/>
      <c r="H54" s="248"/>
      <c r="I54" s="248"/>
      <c r="J54" s="248"/>
      <c r="K54" s="248"/>
      <c r="L54" s="248"/>
      <c r="M54" s="248"/>
      <c r="N54" s="251"/>
      <c r="O54" s="251"/>
      <c r="P54" s="251"/>
      <c r="Q54" s="251"/>
      <c r="R54" s="251"/>
      <c r="S54" s="107"/>
      <c r="U54" s="110" t="s">
        <v>84</v>
      </c>
      <c r="V54" s="248"/>
      <c r="W54" s="248"/>
      <c r="X54" s="248"/>
      <c r="Y54" s="248"/>
      <c r="Z54" s="248"/>
      <c r="AA54" s="248"/>
      <c r="AB54" s="248"/>
      <c r="AC54" s="248"/>
      <c r="AD54" s="248"/>
      <c r="AE54" s="248"/>
      <c r="AF54" s="248"/>
      <c r="AG54" s="248"/>
      <c r="AH54" s="251"/>
      <c r="AI54" s="251"/>
      <c r="AJ54" s="251"/>
      <c r="AK54" s="251"/>
      <c r="AL54" s="252"/>
      <c r="AN54" s="110" t="s">
        <v>8</v>
      </c>
      <c r="AO54" s="248"/>
      <c r="AP54" s="248"/>
      <c r="AQ54" s="248"/>
      <c r="AR54" s="248"/>
      <c r="AS54" s="248"/>
      <c r="AT54" s="248"/>
      <c r="AU54" s="248"/>
      <c r="AV54" s="248"/>
      <c r="AW54" s="248"/>
      <c r="AX54" s="248"/>
      <c r="AY54" s="248"/>
      <c r="AZ54" s="248"/>
      <c r="BA54" s="251"/>
      <c r="BB54" s="251"/>
      <c r="BC54" s="251"/>
      <c r="BD54" s="251"/>
      <c r="BE54" s="252"/>
    </row>
    <row r="55" spans="1:57" ht="24.6" customHeight="1" x14ac:dyDescent="0.25">
      <c r="A55" s="104" t="s">
        <v>75</v>
      </c>
      <c r="B55" s="248"/>
      <c r="C55" s="248"/>
      <c r="D55" s="248"/>
      <c r="E55" s="248"/>
      <c r="F55" s="248"/>
      <c r="G55" s="248"/>
      <c r="H55" s="248"/>
      <c r="I55" s="248"/>
      <c r="J55" s="248"/>
      <c r="K55" s="248"/>
      <c r="L55" s="248"/>
      <c r="M55" s="248"/>
      <c r="N55" s="251"/>
      <c r="O55" s="251"/>
      <c r="P55" s="251"/>
      <c r="Q55" s="251"/>
      <c r="R55" s="251"/>
      <c r="S55" s="107"/>
      <c r="U55" s="109" t="s">
        <v>85</v>
      </c>
      <c r="V55" s="248"/>
      <c r="W55" s="248"/>
      <c r="X55" s="248"/>
      <c r="Y55" s="248"/>
      <c r="Z55" s="248"/>
      <c r="AA55" s="248"/>
      <c r="AB55" s="248"/>
      <c r="AC55" s="248"/>
      <c r="AD55" s="248"/>
      <c r="AE55" s="248"/>
      <c r="AF55" s="248"/>
      <c r="AG55" s="248"/>
      <c r="AH55" s="251"/>
      <c r="AI55" s="251"/>
      <c r="AJ55" s="251"/>
      <c r="AK55" s="251"/>
      <c r="AL55" s="252"/>
      <c r="AN55" s="110" t="s">
        <v>9</v>
      </c>
      <c r="AO55" s="248"/>
      <c r="AP55" s="248"/>
      <c r="AQ55" s="248"/>
      <c r="AR55" s="248"/>
      <c r="AS55" s="248"/>
      <c r="AT55" s="248"/>
      <c r="AU55" s="248"/>
      <c r="AV55" s="248"/>
      <c r="AW55" s="248"/>
      <c r="AX55" s="248"/>
      <c r="AY55" s="248"/>
      <c r="AZ55" s="248"/>
      <c r="BA55" s="251"/>
      <c r="BB55" s="251"/>
      <c r="BC55" s="251"/>
      <c r="BD55" s="251"/>
      <c r="BE55" s="252"/>
    </row>
    <row r="56" spans="1:57" ht="24.6" customHeight="1" x14ac:dyDescent="0.25">
      <c r="A56" s="97" t="s">
        <v>76</v>
      </c>
      <c r="B56" s="258"/>
      <c r="C56" s="258"/>
      <c r="D56" s="258"/>
      <c r="E56" s="258"/>
      <c r="F56" s="258"/>
      <c r="G56" s="258"/>
      <c r="H56" s="258"/>
      <c r="I56" s="258"/>
      <c r="J56" s="258"/>
      <c r="K56" s="258"/>
      <c r="L56" s="258"/>
      <c r="M56" s="258"/>
      <c r="N56" s="253"/>
      <c r="O56" s="253"/>
      <c r="P56" s="253"/>
      <c r="Q56" s="253"/>
      <c r="R56" s="253"/>
      <c r="S56" s="108"/>
      <c r="U56" s="110" t="s">
        <v>86</v>
      </c>
      <c r="V56" s="258"/>
      <c r="W56" s="258"/>
      <c r="X56" s="258"/>
      <c r="Y56" s="258"/>
      <c r="Z56" s="258"/>
      <c r="AA56" s="258"/>
      <c r="AB56" s="258"/>
      <c r="AC56" s="258"/>
      <c r="AD56" s="258"/>
      <c r="AE56" s="258"/>
      <c r="AF56" s="258"/>
      <c r="AG56" s="258"/>
      <c r="AH56" s="253"/>
      <c r="AI56" s="253"/>
      <c r="AJ56" s="253"/>
      <c r="AK56" s="253"/>
      <c r="AL56" s="254"/>
      <c r="AN56" s="111" t="s">
        <v>10</v>
      </c>
      <c r="AO56" s="258"/>
      <c r="AP56" s="258"/>
      <c r="AQ56" s="258"/>
      <c r="AR56" s="258"/>
      <c r="AS56" s="258"/>
      <c r="AT56" s="258"/>
      <c r="AU56" s="258"/>
      <c r="AV56" s="258"/>
      <c r="AW56" s="258"/>
      <c r="AX56" s="258"/>
      <c r="AY56" s="258"/>
      <c r="AZ56" s="258"/>
      <c r="BA56" s="253"/>
      <c r="BB56" s="253"/>
      <c r="BC56" s="253"/>
      <c r="BD56" s="253"/>
      <c r="BE56" s="254"/>
    </row>
    <row r="61" spans="1:57" x14ac:dyDescent="0.25">
      <c r="A61" s="138" t="s">
        <v>179</v>
      </c>
    </row>
  </sheetData>
  <mergeCells count="97">
    <mergeCell ref="AO55:AZ55"/>
    <mergeCell ref="AO56:AZ56"/>
    <mergeCell ref="AO50:AZ50"/>
    <mergeCell ref="AO51:AZ51"/>
    <mergeCell ref="AO52:AZ52"/>
    <mergeCell ref="AO53:AZ53"/>
    <mergeCell ref="AO54:AZ54"/>
    <mergeCell ref="V56:AG56"/>
    <mergeCell ref="AH46:AL46"/>
    <mergeCell ref="AH47:AL47"/>
    <mergeCell ref="AH48:AL48"/>
    <mergeCell ref="AH49:AL49"/>
    <mergeCell ref="AH50:AL50"/>
    <mergeCell ref="AH51:AL51"/>
    <mergeCell ref="AH52:AL52"/>
    <mergeCell ref="AH53:AL53"/>
    <mergeCell ref="AH54:AL54"/>
    <mergeCell ref="AH55:AL55"/>
    <mergeCell ref="AH56:AL56"/>
    <mergeCell ref="V55:AG55"/>
    <mergeCell ref="V50:AG50"/>
    <mergeCell ref="V51:AG51"/>
    <mergeCell ref="V52:AG52"/>
    <mergeCell ref="B55:M55"/>
    <mergeCell ref="B56:M56"/>
    <mergeCell ref="N47:R47"/>
    <mergeCell ref="N48:R48"/>
    <mergeCell ref="N49:R49"/>
    <mergeCell ref="N50:R50"/>
    <mergeCell ref="N51:R51"/>
    <mergeCell ref="N52:R52"/>
    <mergeCell ref="N53:R53"/>
    <mergeCell ref="N54:R54"/>
    <mergeCell ref="N55:R55"/>
    <mergeCell ref="N56:R56"/>
    <mergeCell ref="A45:S45"/>
    <mergeCell ref="N46:R46"/>
    <mergeCell ref="B47:M47"/>
    <mergeCell ref="B48:M48"/>
    <mergeCell ref="B49:M49"/>
    <mergeCell ref="BA55:BE55"/>
    <mergeCell ref="BA56:BE56"/>
    <mergeCell ref="BA47:BE47"/>
    <mergeCell ref="BA48:BE48"/>
    <mergeCell ref="BA49:BE49"/>
    <mergeCell ref="BA50:BE50"/>
    <mergeCell ref="BA51:BE51"/>
    <mergeCell ref="BA52:BE52"/>
    <mergeCell ref="BA53:BE53"/>
    <mergeCell ref="BA54:BE54"/>
    <mergeCell ref="V47:AG47"/>
    <mergeCell ref="V48:AG48"/>
    <mergeCell ref="V49:AG49"/>
    <mergeCell ref="B54:M54"/>
    <mergeCell ref="BA46:BE46"/>
    <mergeCell ref="V46:AG46"/>
    <mergeCell ref="B46:M46"/>
    <mergeCell ref="B50:M50"/>
    <mergeCell ref="B51:M51"/>
    <mergeCell ref="B52:M52"/>
    <mergeCell ref="B53:M53"/>
    <mergeCell ref="V53:AG53"/>
    <mergeCell ref="V54:AG54"/>
    <mergeCell ref="AO47:AZ47"/>
    <mergeCell ref="AO48:AZ48"/>
    <mergeCell ref="AO49:AZ49"/>
    <mergeCell ref="U45:AL45"/>
    <mergeCell ref="AN45:BE45"/>
    <mergeCell ref="AO46:AZ46"/>
    <mergeCell ref="A22:E23"/>
    <mergeCell ref="A21:E21"/>
    <mergeCell ref="A26:E27"/>
    <mergeCell ref="A24:E25"/>
    <mergeCell ref="A42:E42"/>
    <mergeCell ref="A39:E39"/>
    <mergeCell ref="A34:E34"/>
    <mergeCell ref="A30:E31"/>
    <mergeCell ref="A28:E29"/>
    <mergeCell ref="A35:E35"/>
    <mergeCell ref="A37:E37"/>
    <mergeCell ref="A38:E38"/>
    <mergeCell ref="A40:E40"/>
    <mergeCell ref="A41:E41"/>
    <mergeCell ref="A20:E20"/>
    <mergeCell ref="G3:M3"/>
    <mergeCell ref="O3:Y3"/>
    <mergeCell ref="AJ3:AM3"/>
    <mergeCell ref="A6:E6"/>
    <mergeCell ref="A7:E9"/>
    <mergeCell ref="A19:E19"/>
    <mergeCell ref="A12:E13"/>
    <mergeCell ref="F12:BE13"/>
    <mergeCell ref="A16:E16"/>
    <mergeCell ref="A18:E18"/>
    <mergeCell ref="A17:E17"/>
    <mergeCell ref="A32:E32"/>
    <mergeCell ref="A33:E33"/>
  </mergeCells>
  <phoneticPr fontId="9" type="noConversion"/>
  <conditionalFormatting sqref="F6:H9 L6:N9 R6:T9 X6:Z9 AD6:AF9 AJ6:AL9 AP6:AR9 AV6:AX9 BB6:BD9">
    <cfRule type="expression" dxfId="205" priority="1108">
      <formula>$AX$3=3</formula>
    </cfRule>
  </conditionalFormatting>
  <conditionalFormatting sqref="F6:I9 N6:Q9 V6:Y9 AD6:AG9 AL6:AO9 AT6:AW9 BB6:BE9">
    <cfRule type="expression" dxfId="204" priority="1117">
      <formula>$AX$3=4</formula>
    </cfRule>
  </conditionalFormatting>
  <conditionalFormatting sqref="F6:J9 P6:T9 Z6:AD9 AJ6:AN9 AT6:AX9 BD6:BE9">
    <cfRule type="expression" dxfId="203" priority="1124">
      <formula>$AX$3=5</formula>
    </cfRule>
  </conditionalFormatting>
  <conditionalFormatting sqref="F6:K9 R6:W9 AD6:AI9 AP6:AU9 BB6:BE9">
    <cfRule type="expression" dxfId="202" priority="1130">
      <formula>$AX$3=6</formula>
    </cfRule>
  </conditionalFormatting>
  <conditionalFormatting sqref="F20:BE20">
    <cfRule type="colorScale" priority="165">
      <colorScale>
        <cfvo type="min"/>
        <cfvo type="max"/>
        <color rgb="FFFCFCFF"/>
        <color rgb="FFF8696B"/>
      </colorScale>
    </cfRule>
    <cfRule type="cellIs" dxfId="197" priority="166" operator="equal">
      <formula>0.1</formula>
    </cfRule>
    <cfRule type="cellIs" dxfId="196" priority="167" operator="equal">
      <formula>0.2</formula>
    </cfRule>
    <cfRule type="cellIs" dxfId="195" priority="168" operator="equal">
      <formula>0.3</formula>
    </cfRule>
    <cfRule type="cellIs" dxfId="194" priority="169" operator="equal">
      <formula>0.4</formula>
    </cfRule>
    <cfRule type="cellIs" dxfId="193" priority="170" operator="equal">
      <formula>0.5</formula>
    </cfRule>
    <cfRule type="cellIs" dxfId="192" priority="185" operator="equal">
      <formula>0.6</formula>
    </cfRule>
    <cfRule type="cellIs" dxfId="191" priority="186" operator="equal">
      <formula>0.7</formula>
    </cfRule>
    <cfRule type="cellIs" dxfId="190" priority="187" operator="equal">
      <formula>0.8</formula>
    </cfRule>
    <cfRule type="cellIs" dxfId="189" priority="188" operator="equal">
      <formula>0.9</formula>
    </cfRule>
    <cfRule type="cellIs" dxfId="188" priority="189" operator="equal">
      <formula>1</formula>
    </cfRule>
  </conditionalFormatting>
  <conditionalFormatting sqref="F22:BE22">
    <cfRule type="expression" dxfId="187" priority="209">
      <formula>F$20&gt;0.99</formula>
    </cfRule>
  </conditionalFormatting>
  <conditionalFormatting sqref="F23:BE23">
    <cfRule type="expression" dxfId="186" priority="204">
      <formula>F$20&gt;0.89</formula>
    </cfRule>
  </conditionalFormatting>
  <conditionalFormatting sqref="F24:BE24">
    <cfRule type="expression" dxfId="185" priority="208">
      <formula>F$20&gt;0.79</formula>
    </cfRule>
  </conditionalFormatting>
  <conditionalFormatting sqref="F25:BE25">
    <cfRule type="expression" dxfId="184" priority="203">
      <formula>F$20&gt;0.69</formula>
    </cfRule>
  </conditionalFormatting>
  <conditionalFormatting sqref="F26:BE26">
    <cfRule type="expression" dxfId="183" priority="207">
      <formula>F$20&gt;0.59</formula>
    </cfRule>
  </conditionalFormatting>
  <conditionalFormatting sqref="F27:BE27">
    <cfRule type="expression" dxfId="182" priority="202">
      <formula>F$20&gt;0.49</formula>
    </cfRule>
  </conditionalFormatting>
  <conditionalFormatting sqref="F28:BE28">
    <cfRule type="expression" dxfId="181" priority="206">
      <formula>F$20&gt;0.39</formula>
    </cfRule>
  </conditionalFormatting>
  <conditionalFormatting sqref="F29:BE29">
    <cfRule type="expression" dxfId="180" priority="205">
      <formula>F$20&gt;0.29</formula>
    </cfRule>
  </conditionalFormatting>
  <conditionalFormatting sqref="F30:BE30">
    <cfRule type="expression" dxfId="179" priority="201">
      <formula>F$20&gt;0.19</formula>
    </cfRule>
  </conditionalFormatting>
  <conditionalFormatting sqref="F31:BE31">
    <cfRule type="expression" dxfId="178" priority="6">
      <formula>F$20&gt;0.09</formula>
    </cfRule>
  </conditionalFormatting>
  <conditionalFormatting sqref="F35:BE36">
    <cfRule type="cellIs" dxfId="177" priority="178" operator="notEqual">
      <formula>""</formula>
    </cfRule>
  </conditionalFormatting>
  <conditionalFormatting sqref="F37:BE37">
    <cfRule type="cellIs" dxfId="176" priority="177" operator="greaterThan">
      <formula>0</formula>
    </cfRule>
  </conditionalFormatting>
  <conditionalFormatting sqref="F38:BE38">
    <cfRule type="cellIs" dxfId="175" priority="176" operator="greaterThan">
      <formula>0</formula>
    </cfRule>
  </conditionalFormatting>
  <conditionalFormatting sqref="H16:H18 K16:K18 N16:N18 Q16:Q18 T16:T18 W16:W18 Z16:Z18 AC16:AC18 AF16:AF18 AI16:AI18 AL16:AL18 AO16:AO18 AR16:AR18 AU16:AU18 AX16:AX18 BA16:BA18 BD16:BD18 Y18 H20 K20 N20 Q20 T20 W20 Z20 AC20 AF20 AI20 AL20 AO20 AR20 AU20 AX20 BA20 BD20 H22:H33 K22:K33 N22:N33 Q22:Q33 T22:T33 W22:W33 Z22:Z33 AC22:AC33 AF22:AF33 AI22:AI33 AL22:AL33 AO22:AO33 AR22:AR33 AU22:AU33 AX22:AX33 BA22:BA33 BD22:BD33 H35:H38 K35:K38 N35:N38 Q35:Q38 T35:T38 W35:W38 Z35:Z38 AC35:AC38 AF35:AF38 AI35:AI38 AL35:AL38 AO35:AO38 AR35:AR38 AU35:AU38 AX35:AX38 BA35:BA38 BD35:BD38 H40:H42 K40:K42 N40:N42 Q40:Q42 T40:T42 W40:W42 Z40:Z42 AC40:AC42 AF40:AF42 AI40:AI42 AL40:AL42 AO40:AO42 AR40:AR42 AU40:AU42 AX40:AX42 BA40:BA42 BD40:BD42">
    <cfRule type="expression" dxfId="174" priority="1135">
      <formula>$AX$3=3</formula>
    </cfRule>
  </conditionalFormatting>
  <conditionalFormatting sqref="I16:I18 M16:M18 Q16:Q18 U16:U18 Y16:Y18 AC16:AC18 AG16:AG18 AK16:AK18 AO16:AO18 AS16:AS18 AW16:AW18 BA16:BA18 BE18 I20 M20 Q20 U20 Y20 AC20 AG20 AK20 AO20 AS20 AW20 BA20 I22:I33 M22:M33 Q22:Q33 U22:U33 Y22:Y33 AC22:AC33 AG22:AG33 AK22:AK33 AO22:AO33 AS22:AS33 AW22:AW33 BA22:BA33 I35:I38 M35:M38 Q35:Q38 U35:U38 Y35:Y38 AC35:AC38 AG35:AG38 AK35:AK38 AO35:AO38 AS35:AS38 AW35:AW38 BA35:BA38 I40:I42 M40:M42 Q40:Q42 U40:U42 Y40:Y42 AC40:AC42 AG40:AG42 AK40:AK42 AO40:AO42 AS40:AS42 AW40:AW42 BA40:BA42">
    <cfRule type="expression" dxfId="173" priority="1221">
      <formula>$AX$3=4</formula>
    </cfRule>
  </conditionalFormatting>
  <conditionalFormatting sqref="J16:J18 O16:O18 T16:T18 Y16:Y18 AD16:AD18 AI16:AI18 AN16:AN18 AS16:AS18 AX16:AX18 BC16:BC18 J20 O20 T20 Y20 AD20 AI20 AN20 AS20 AX20 BC20 J22:J33 O22:O33 T22:T33 Y22:Y33 AD22:AD33 AI22:AI33 AN22:AN33 AS22:AS33 AX22:AX33 BC22:BC33 J35:J38 O35:O38 T35:T38 Y35:Y38 AD35:AD38 AI35:AI38 AN35:AN38 AS35:AS38 AX35:AX38 BC35:BC38 J40:J42 O40:O42 T40:T42 Y40:Y42 AD40:AD42 AI40:AI42 AN40:AN42 AS40:AS42 AX40:AX42 BC40:BC42">
    <cfRule type="expression" dxfId="172" priority="1282">
      <formula>$AX$3=5</formula>
    </cfRule>
  </conditionalFormatting>
  <conditionalFormatting sqref="K16:K18 Q16:Q18 W16:W18 AC16:AC18 AI16:AI18 AO16:AO18 AU16:AU18 BA16:BA18 K20 Q20 W20 AC20 AI20 AO20 AU20 BA20 K22:K33 Q22:Q33 W22:W33 AC22:AC33 AI22:AI33 AO22:AO33 AU22:AU33 BA22:BA33 K35:K38 Q35:Q38 W35:W38 AC35:AC38 AI35:AI38 AO35:AO38 AU35:AU38 BA35:BA38 K40:K42 Q40:Q42 W40:W42 AC40:AC42 AI40:AI42 AO40:AO42 AU40:AU42 BA40:BA42">
    <cfRule type="expression" dxfId="171" priority="1332">
      <formula>$AX$3=6</formula>
    </cfRule>
  </conditionalFormatting>
  <dataValidations count="3">
    <dataValidation type="list" allowBlank="1" showInputMessage="1" showErrorMessage="1" sqref="F35:BE35" xr:uid="{D581AB92-13E6-4C54-947E-4B2E4A455667}">
      <formula1>$A$47:$A$56</formula1>
    </dataValidation>
    <dataValidation type="list" allowBlank="1" showInputMessage="1" showErrorMessage="1" sqref="F38:BE38" xr:uid="{964B2B12-C646-4701-B880-5CB1464C611C}">
      <formula1>$AN$47:$AN$56</formula1>
    </dataValidation>
    <dataValidation type="list" allowBlank="1" showInputMessage="1" showErrorMessage="1" sqref="F37:BE37" xr:uid="{F1D4DC3C-F0E3-4097-98A3-1C5294677A38}">
      <formula1>$U$47:$U$56</formula1>
    </dataValidation>
  </dataValidations>
  <pageMargins left="0.70866141732283472" right="0.70866141732283472" top="0.74803149606299213" bottom="0.74803149606299213" header="0.31496062992125984" footer="0.31496062992125984"/>
  <pageSetup paperSize="8" scale="42" orientation="landscape" r:id="rId1"/>
  <extLst>
    <ext xmlns:x14="http://schemas.microsoft.com/office/spreadsheetml/2009/9/main" uri="{78C0D931-6437-407d-A8EE-F0AAD7539E65}">
      <x14:conditionalFormattings>
        <x14:conditionalFormatting xmlns:xm="http://schemas.microsoft.com/office/excel/2006/main">
          <x14:cfRule type="expression" priority="3045" id="{E68719F3-F160-4038-9304-D3CB4B52F956}">
            <xm:f>F$16=Verlinkung!$B$15</xm:f>
            <x14:dxf>
              <fill>
                <patternFill>
                  <bgColor rgb="FFFFFF00"/>
                </patternFill>
              </fill>
            </x14:dxf>
          </x14:cfRule>
          <x14:cfRule type="expression" priority="3042" id="{D7B97776-C884-465D-9524-A33A041CB842}">
            <xm:f>F$16=Verlinkung!$B$18</xm:f>
            <x14:dxf>
              <fill>
                <patternFill>
                  <bgColor rgb="FF92D050"/>
                </patternFill>
              </fill>
            </x14:dxf>
          </x14:cfRule>
          <x14:cfRule type="expression" priority="3043" id="{E9E48D67-D67E-4AC5-A17A-82AADC976451}">
            <xm:f>F$16=Verlinkung!$B$17</xm:f>
            <x14:dxf>
              <fill>
                <patternFill>
                  <bgColor rgb="FFFF0000"/>
                </patternFill>
              </fill>
            </x14:dxf>
          </x14:cfRule>
          <x14:cfRule type="expression" priority="3044" id="{0FDC66F1-609B-4A2B-ACF8-110681454659}">
            <xm:f>F$16=Verlinkung!$B$16</xm:f>
            <x14:dxf>
              <fill>
                <patternFill>
                  <bgColor rgb="FFFFC000"/>
                </patternFill>
              </fill>
            </x14:dxf>
          </x14:cfRule>
          <xm:sqref>F16:BE16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FCB3793-0947-4CA2-B341-9B57FDF3B2F4}">
          <x14:formula1>
            <xm:f>Verlinkung!$B$3:$B$12</xm:f>
          </x14:formula1>
          <xm:sqref>F20:BE20</xm:sqref>
        </x14:dataValidation>
        <x14:dataValidation type="list" allowBlank="1" showInputMessage="1" showErrorMessage="1" xr:uid="{460CAA93-9C31-45DA-9324-DB412895228E}">
          <x14:formula1>
            <xm:f>Verlinkung!$B$15:$B$18</xm:f>
          </x14:formula1>
          <xm:sqref>F16:BE16</xm:sqref>
        </x14:dataValidation>
        <x14:dataValidation type="list" allowBlank="1" showInputMessage="1" showErrorMessage="1" xr:uid="{3CDBD814-F664-499C-B736-EEA882ED1AB1}">
          <x14:formula1>
            <xm:f>Verlinkung!$B$21:$B$25</xm:f>
          </x14:formula1>
          <xm:sqref>S47:S56</xm:sqref>
        </x14:dataValidation>
        <x14:dataValidation type="list" allowBlank="1" showInputMessage="1" showErrorMessage="1" xr:uid="{A4406194-20DB-46C1-BEA8-3810BEFAE996}">
          <x14:formula1>
            <xm:f>Verlinkung!$B$21:$B$24</xm:f>
          </x14:formula1>
          <xm:sqref>F32:BE33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73599-1811-408D-BC55-0EFACABA2991}">
  <sheetPr>
    <tabColor rgb="FFFFFF00"/>
    <pageSetUpPr fitToPage="1"/>
  </sheetPr>
  <dimension ref="A1:BX50"/>
  <sheetViews>
    <sheetView view="pageBreakPreview" topLeftCell="A42" zoomScaleNormal="80" zoomScaleSheetLayoutView="100" workbookViewId="0">
      <selection activeCell="A50" sqref="A50"/>
    </sheetView>
  </sheetViews>
  <sheetFormatPr baseColWidth="10" defaultRowHeight="15.75" x14ac:dyDescent="0.25"/>
  <cols>
    <col min="1" max="69" width="5" customWidth="1"/>
  </cols>
  <sheetData>
    <row r="1" spans="1:69" ht="20.100000000000001" customHeight="1" x14ac:dyDescent="0.25">
      <c r="A1" s="41" t="s">
        <v>123</v>
      </c>
      <c r="B1" s="41"/>
      <c r="C1" s="41"/>
      <c r="D1" s="41"/>
      <c r="E1" s="41"/>
      <c r="F1" s="41"/>
      <c r="G1" s="41"/>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row>
    <row r="2" spans="1:69" ht="20.100000000000001" customHeight="1" thickBot="1" x14ac:dyDescent="0.3">
      <c r="A2" s="33"/>
      <c r="B2" s="33"/>
      <c r="C2" s="33"/>
      <c r="D2" s="33"/>
      <c r="E2" s="33"/>
      <c r="F2" s="34"/>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row>
    <row r="3" spans="1:69" ht="18" customHeight="1" x14ac:dyDescent="0.25">
      <c r="A3" s="176" t="str">
        <f>Makrozyklus!G3</f>
        <v>Jahr / Saison 2025</v>
      </c>
      <c r="B3" s="176"/>
      <c r="C3" s="176"/>
      <c r="D3" s="176"/>
      <c r="E3" s="176"/>
      <c r="F3" s="176"/>
      <c r="G3" s="176"/>
      <c r="H3" s="40"/>
      <c r="I3" s="177" t="str">
        <f>Makrozyklus!O3</f>
        <v>Swissleague Hike &amp; Fly</v>
      </c>
      <c r="J3" s="177"/>
      <c r="K3" s="177"/>
      <c r="L3" s="177"/>
      <c r="M3" s="177"/>
      <c r="N3" s="177"/>
      <c r="O3" s="177"/>
      <c r="P3" s="177"/>
      <c r="Q3" s="177"/>
      <c r="R3" s="177"/>
      <c r="S3" s="177"/>
      <c r="T3" s="33"/>
      <c r="U3" s="35"/>
      <c r="V3" s="35"/>
      <c r="W3" s="35"/>
      <c r="X3" s="35"/>
      <c r="Y3" s="35"/>
      <c r="Z3" s="35"/>
      <c r="AA3" s="33"/>
      <c r="AB3" s="33"/>
      <c r="AC3" s="33"/>
      <c r="AD3" s="33"/>
      <c r="AE3" s="33"/>
      <c r="AF3" s="36" t="s">
        <v>102</v>
      </c>
      <c r="AG3" s="178">
        <f>Makrozyklus!AJ3</f>
        <v>45600</v>
      </c>
      <c r="AH3" s="178"/>
      <c r="AI3" s="178"/>
      <c r="AJ3" s="178"/>
      <c r="AK3" s="69"/>
      <c r="AL3" s="69"/>
      <c r="AM3" s="69"/>
      <c r="AN3" s="69"/>
      <c r="AO3" s="33"/>
      <c r="AP3" s="33"/>
      <c r="AQ3" s="33"/>
      <c r="AR3" s="33"/>
      <c r="AS3" s="33"/>
      <c r="AT3" s="33"/>
      <c r="AU3" s="36" t="s">
        <v>40</v>
      </c>
      <c r="AV3" s="71">
        <f>Makrozyklus!AX3</f>
        <v>4</v>
      </c>
      <c r="AW3" s="33"/>
      <c r="AX3" s="33"/>
      <c r="AY3" s="33"/>
      <c r="AZ3" s="33"/>
      <c r="BA3" s="33"/>
      <c r="BB3" s="36" t="s">
        <v>103</v>
      </c>
      <c r="BC3" s="71">
        <v>1</v>
      </c>
      <c r="BD3" s="35"/>
      <c r="BE3" s="35"/>
      <c r="BF3" s="35"/>
      <c r="BG3" s="35"/>
      <c r="BH3" s="35"/>
    </row>
    <row r="4" spans="1:69" ht="20.100000000000001" customHeight="1" x14ac:dyDescent="0.25">
      <c r="A4" s="33"/>
      <c r="B4" s="33"/>
      <c r="C4" s="33"/>
      <c r="D4" s="33"/>
      <c r="E4" s="33"/>
      <c r="F4" s="34"/>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row>
    <row r="5" spans="1:69" s="7" customFormat="1" ht="32.25" customHeight="1" x14ac:dyDescent="0.25">
      <c r="A5" s="8"/>
      <c r="B5" s="13"/>
      <c r="C5" s="13"/>
      <c r="D5" s="13"/>
      <c r="E5" s="13"/>
    </row>
    <row r="6" spans="1:69" s="7" customFormat="1" ht="32.25" customHeight="1" x14ac:dyDescent="0.25">
      <c r="A6" s="281" t="s">
        <v>44</v>
      </c>
      <c r="B6" s="282"/>
      <c r="C6" s="282"/>
      <c r="D6" s="282"/>
      <c r="E6" s="283"/>
      <c r="F6" s="281">
        <f>Makrozyklus!F12</f>
        <v>0</v>
      </c>
      <c r="G6" s="282"/>
      <c r="H6" s="282"/>
      <c r="I6" s="282"/>
      <c r="J6" s="282"/>
      <c r="K6" s="282"/>
      <c r="L6" s="282"/>
      <c r="M6" s="282"/>
      <c r="N6" s="282"/>
      <c r="O6" s="282"/>
      <c r="P6" s="282"/>
      <c r="Q6" s="282"/>
      <c r="R6" s="282"/>
      <c r="S6" s="282"/>
      <c r="T6" s="282"/>
      <c r="U6" s="282"/>
      <c r="V6" s="282"/>
      <c r="W6" s="282"/>
      <c r="X6" s="282"/>
      <c r="Y6" s="282"/>
      <c r="Z6" s="282"/>
      <c r="AA6" s="282"/>
      <c r="AB6" s="282"/>
      <c r="AC6" s="282"/>
      <c r="AD6" s="282"/>
      <c r="AE6" s="282"/>
      <c r="AF6" s="282"/>
      <c r="AG6" s="282"/>
      <c r="AH6" s="282"/>
      <c r="AI6" s="282"/>
      <c r="AJ6" s="282"/>
      <c r="AK6" s="282"/>
      <c r="AL6" s="282"/>
      <c r="AM6" s="282"/>
      <c r="AN6" s="282"/>
      <c r="AO6" s="282"/>
      <c r="AP6" s="282"/>
      <c r="AQ6" s="283"/>
      <c r="AS6" s="266" t="s">
        <v>90</v>
      </c>
      <c r="AT6" s="267"/>
      <c r="AU6" s="267"/>
      <c r="AV6" s="267"/>
      <c r="AW6" s="267"/>
      <c r="AX6" s="267"/>
      <c r="AY6" s="267"/>
      <c r="AZ6" s="267"/>
      <c r="BA6" s="267"/>
      <c r="BB6" s="267"/>
      <c r="BC6" s="267"/>
      <c r="BD6" s="267"/>
      <c r="BE6" s="267"/>
      <c r="BF6" s="267"/>
      <c r="BG6" s="267"/>
      <c r="BH6" s="268"/>
    </row>
    <row r="7" spans="1:69" s="7" customFormat="1" ht="32.25" customHeight="1" x14ac:dyDescent="0.25">
      <c r="A7" s="284"/>
      <c r="B7" s="285"/>
      <c r="C7" s="285"/>
      <c r="D7" s="285"/>
      <c r="E7" s="286"/>
      <c r="F7" s="284"/>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5"/>
      <c r="AN7" s="285"/>
      <c r="AO7" s="285"/>
      <c r="AP7" s="285"/>
      <c r="AQ7" s="286"/>
      <c r="AR7" s="86"/>
      <c r="AS7" s="269"/>
      <c r="AT7" s="270"/>
      <c r="AU7" s="270"/>
      <c r="AV7" s="270"/>
      <c r="AW7" s="270"/>
      <c r="AX7" s="270"/>
      <c r="AY7" s="270"/>
      <c r="AZ7" s="270"/>
      <c r="BA7" s="270"/>
      <c r="BB7" s="270"/>
      <c r="BC7" s="270"/>
      <c r="BD7" s="270"/>
      <c r="BE7" s="270"/>
      <c r="BF7" s="270"/>
      <c r="BG7" s="270"/>
      <c r="BH7" s="271"/>
    </row>
    <row r="8" spans="1:69" s="7" customFormat="1" ht="32.25" customHeight="1" x14ac:dyDescent="0.25">
      <c r="A8" s="76"/>
      <c r="B8" s="77"/>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269"/>
      <c r="AT8" s="270"/>
      <c r="AU8" s="270"/>
      <c r="AV8" s="270"/>
      <c r="AW8" s="270"/>
      <c r="AX8" s="270"/>
      <c r="AY8" s="270"/>
      <c r="AZ8" s="270"/>
      <c r="BA8" s="270"/>
      <c r="BB8" s="270"/>
      <c r="BC8" s="270"/>
      <c r="BD8" s="270"/>
      <c r="BE8" s="270"/>
      <c r="BF8" s="270"/>
      <c r="BG8" s="270"/>
      <c r="BH8" s="271"/>
    </row>
    <row r="9" spans="1:69" s="7" customFormat="1" ht="32.25" customHeight="1" x14ac:dyDescent="0.25">
      <c r="A9" s="322" t="s">
        <v>87</v>
      </c>
      <c r="B9" s="323"/>
      <c r="C9" s="323"/>
      <c r="D9" s="323"/>
      <c r="E9" s="324"/>
      <c r="F9" s="293"/>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294"/>
      <c r="AL9" s="294"/>
      <c r="AM9" s="294"/>
      <c r="AN9" s="294"/>
      <c r="AO9" s="294"/>
      <c r="AP9" s="294"/>
      <c r="AQ9" s="295"/>
      <c r="AR9" s="77"/>
      <c r="AS9" s="269"/>
      <c r="AT9" s="270"/>
      <c r="AU9" s="270"/>
      <c r="AV9" s="270"/>
      <c r="AW9" s="270"/>
      <c r="AX9" s="270"/>
      <c r="AY9" s="270"/>
      <c r="AZ9" s="270"/>
      <c r="BA9" s="270"/>
      <c r="BB9" s="270"/>
      <c r="BC9" s="270"/>
      <c r="BD9" s="270"/>
      <c r="BE9" s="270"/>
      <c r="BF9" s="270"/>
      <c r="BG9" s="270"/>
      <c r="BH9" s="271"/>
    </row>
    <row r="10" spans="1:69" s="7" customFormat="1" ht="32.25" customHeight="1" x14ac:dyDescent="0.25">
      <c r="A10" s="325"/>
      <c r="B10" s="326"/>
      <c r="C10" s="326"/>
      <c r="D10" s="326"/>
      <c r="E10" s="327"/>
      <c r="F10" s="296"/>
      <c r="G10" s="297"/>
      <c r="H10" s="297"/>
      <c r="I10" s="297"/>
      <c r="J10" s="297"/>
      <c r="K10" s="297"/>
      <c r="L10" s="297"/>
      <c r="M10" s="297"/>
      <c r="N10" s="297"/>
      <c r="O10" s="297"/>
      <c r="P10" s="297"/>
      <c r="Q10" s="297"/>
      <c r="R10" s="297"/>
      <c r="S10" s="297"/>
      <c r="T10" s="297"/>
      <c r="U10" s="297"/>
      <c r="V10" s="297"/>
      <c r="W10" s="297"/>
      <c r="X10" s="297"/>
      <c r="Y10" s="297"/>
      <c r="Z10" s="297"/>
      <c r="AA10" s="297"/>
      <c r="AB10" s="297"/>
      <c r="AC10" s="297"/>
      <c r="AD10" s="297"/>
      <c r="AE10" s="297"/>
      <c r="AF10" s="297"/>
      <c r="AG10" s="297"/>
      <c r="AH10" s="297"/>
      <c r="AI10" s="297"/>
      <c r="AJ10" s="297"/>
      <c r="AK10" s="297"/>
      <c r="AL10" s="297"/>
      <c r="AM10" s="297"/>
      <c r="AN10" s="297"/>
      <c r="AO10" s="297"/>
      <c r="AP10" s="297"/>
      <c r="AQ10" s="298"/>
      <c r="AR10" s="77"/>
      <c r="AS10" s="269"/>
      <c r="AT10" s="270"/>
      <c r="AU10" s="270"/>
      <c r="AV10" s="270"/>
      <c r="AW10" s="270"/>
      <c r="AX10" s="270"/>
      <c r="AY10" s="270"/>
      <c r="AZ10" s="270"/>
      <c r="BA10" s="270"/>
      <c r="BB10" s="270"/>
      <c r="BC10" s="270"/>
      <c r="BD10" s="270"/>
      <c r="BE10" s="270"/>
      <c r="BF10" s="270"/>
      <c r="BG10" s="270"/>
      <c r="BH10" s="271"/>
    </row>
    <row r="11" spans="1:69" s="7" customFormat="1" ht="32.25" customHeight="1" x14ac:dyDescent="0.25">
      <c r="A11"/>
      <c r="B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s="77"/>
      <c r="AS11" s="269"/>
      <c r="AT11" s="270"/>
      <c r="AU11" s="270"/>
      <c r="AV11" s="270"/>
      <c r="AW11" s="270"/>
      <c r="AX11" s="270"/>
      <c r="AY11" s="270"/>
      <c r="AZ11" s="270"/>
      <c r="BA11" s="270"/>
      <c r="BB11" s="270"/>
      <c r="BC11" s="270"/>
      <c r="BD11" s="270"/>
      <c r="BE11" s="270"/>
      <c r="BF11" s="270"/>
      <c r="BG11" s="270"/>
      <c r="BH11" s="271"/>
    </row>
    <row r="12" spans="1:69" s="7" customFormat="1" ht="32.25" customHeight="1" x14ac:dyDescent="0.25">
      <c r="A12" s="320" t="s">
        <v>88</v>
      </c>
      <c r="B12" s="320"/>
      <c r="C12" s="320"/>
      <c r="D12" s="320"/>
      <c r="E12" s="320"/>
      <c r="F12" s="316"/>
      <c r="G12" s="316"/>
      <c r="H12" s="316"/>
      <c r="I12" s="316"/>
      <c r="J12" s="316"/>
      <c r="K12" s="316"/>
      <c r="L12" s="316"/>
      <c r="M12" s="316"/>
      <c r="N12" s="316"/>
      <c r="O12" s="316"/>
      <c r="P12" s="316"/>
      <c r="Q12" s="316"/>
      <c r="R12" s="316"/>
      <c r="S12" s="316"/>
      <c r="T12" s="316"/>
      <c r="U12" s="316"/>
      <c r="V12"/>
      <c r="W12" s="281" t="s">
        <v>89</v>
      </c>
      <c r="X12" s="282"/>
      <c r="Y12" s="282"/>
      <c r="Z12" s="282"/>
      <c r="AA12" s="283"/>
      <c r="AB12" s="287"/>
      <c r="AC12" s="288"/>
      <c r="AD12" s="288"/>
      <c r="AE12" s="288"/>
      <c r="AF12" s="288"/>
      <c r="AG12" s="288"/>
      <c r="AH12" s="288"/>
      <c r="AI12" s="288"/>
      <c r="AJ12" s="288"/>
      <c r="AK12" s="288"/>
      <c r="AL12" s="288"/>
      <c r="AM12" s="288"/>
      <c r="AN12" s="288"/>
      <c r="AO12" s="288"/>
      <c r="AP12" s="288"/>
      <c r="AQ12" s="289"/>
      <c r="AR12" s="77"/>
      <c r="AS12" s="269"/>
      <c r="AT12" s="270"/>
      <c r="AU12" s="270"/>
      <c r="AV12" s="270"/>
      <c r="AW12" s="270"/>
      <c r="AX12" s="270"/>
      <c r="AY12" s="270"/>
      <c r="AZ12" s="270"/>
      <c r="BA12" s="270"/>
      <c r="BB12" s="270"/>
      <c r="BC12" s="270"/>
      <c r="BD12" s="270"/>
      <c r="BE12" s="270"/>
      <c r="BF12" s="270"/>
      <c r="BG12" s="270"/>
      <c r="BH12" s="271"/>
    </row>
    <row r="13" spans="1:69" s="7" customFormat="1" ht="32.25" customHeight="1" x14ac:dyDescent="0.25">
      <c r="A13" s="321"/>
      <c r="B13" s="321"/>
      <c r="C13" s="321"/>
      <c r="D13" s="321"/>
      <c r="E13" s="321"/>
      <c r="F13" s="317"/>
      <c r="G13" s="317"/>
      <c r="H13" s="317"/>
      <c r="I13" s="317"/>
      <c r="J13" s="317"/>
      <c r="K13" s="317"/>
      <c r="L13" s="317"/>
      <c r="M13" s="317"/>
      <c r="N13" s="317"/>
      <c r="O13" s="317"/>
      <c r="P13" s="317"/>
      <c r="Q13" s="317"/>
      <c r="R13" s="317"/>
      <c r="S13" s="317"/>
      <c r="T13" s="317"/>
      <c r="U13" s="317"/>
      <c r="V13"/>
      <c r="W13" s="284"/>
      <c r="X13" s="285"/>
      <c r="Y13" s="285"/>
      <c r="Z13" s="285"/>
      <c r="AA13" s="286"/>
      <c r="AB13" s="290"/>
      <c r="AC13" s="291"/>
      <c r="AD13" s="291"/>
      <c r="AE13" s="291"/>
      <c r="AF13" s="291"/>
      <c r="AG13" s="291"/>
      <c r="AH13" s="291"/>
      <c r="AI13" s="291"/>
      <c r="AJ13" s="291"/>
      <c r="AK13" s="291"/>
      <c r="AL13" s="291"/>
      <c r="AM13" s="291"/>
      <c r="AN13" s="291"/>
      <c r="AO13" s="291"/>
      <c r="AP13" s="291"/>
      <c r="AQ13" s="292"/>
      <c r="AR13" s="77"/>
      <c r="AS13" s="269"/>
      <c r="AT13" s="270"/>
      <c r="AU13" s="270"/>
      <c r="AV13" s="270"/>
      <c r="AW13" s="270"/>
      <c r="AX13" s="270"/>
      <c r="AY13" s="270"/>
      <c r="AZ13" s="270"/>
      <c r="BA13" s="270"/>
      <c r="BB13" s="270"/>
      <c r="BC13" s="270"/>
      <c r="BD13" s="270"/>
      <c r="BE13" s="270"/>
      <c r="BF13" s="270"/>
      <c r="BG13" s="270"/>
      <c r="BH13" s="271"/>
    </row>
    <row r="14" spans="1:69" s="7" customFormat="1" ht="32.25" customHeight="1" x14ac:dyDescent="0.25">
      <c r="A14" s="76"/>
      <c r="B14" s="77"/>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269"/>
      <c r="AT14" s="270"/>
      <c r="AU14" s="270"/>
      <c r="AV14" s="270"/>
      <c r="AW14" s="270"/>
      <c r="AX14" s="270"/>
      <c r="AY14" s="270"/>
      <c r="AZ14" s="270"/>
      <c r="BA14" s="270"/>
      <c r="BB14" s="270"/>
      <c r="BC14" s="270"/>
      <c r="BD14" s="270"/>
      <c r="BE14" s="270"/>
      <c r="BF14" s="270"/>
      <c r="BG14" s="270"/>
      <c r="BH14" s="271"/>
    </row>
    <row r="15" spans="1:69" s="7" customFormat="1" ht="32.25" customHeight="1" x14ac:dyDescent="0.25">
      <c r="AS15" s="259"/>
      <c r="AT15" s="260"/>
      <c r="AU15" s="260"/>
      <c r="AV15" s="260"/>
      <c r="AW15" s="260"/>
      <c r="AX15" s="260"/>
      <c r="AY15" s="260"/>
      <c r="AZ15" s="260"/>
      <c r="BA15" s="260"/>
      <c r="BB15" s="260"/>
      <c r="BC15" s="260"/>
      <c r="BD15" s="260"/>
      <c r="BE15" s="260"/>
      <c r="BF15" s="260"/>
      <c r="BG15" s="260"/>
      <c r="BH15" s="261"/>
    </row>
    <row r="16" spans="1:69" s="7" customFormat="1" ht="32.25" customHeight="1" x14ac:dyDescent="0.25">
      <c r="A16" s="328" t="s">
        <v>42</v>
      </c>
      <c r="B16" s="329"/>
      <c r="C16" s="329"/>
      <c r="D16" s="330"/>
      <c r="E16" s="277" t="str" cm="1">
        <f t="array" ref="E16">_xlfn.IFS(AND($AV$3=3,$BC$3=1),"",AND($AV$3=3,$BC$3=2),Makrozyklus!F6,AND($AV$3=3,$BC$3=3),Makrozyklus!I6,AND($AV$3=3,$BC$3=4),Makrozyklus!L6,AND($AV$3=3,$BC$3=5),Makrozyklus!O6,AND($AV$3=3,$BC$3=6),Makrozyklus!R6,AND($AV$3=3,$BC$3=7),Makrozyklus!U6,AND($AV$3=3,$BC$3=8),Makrozyklus!X6,AND($AV$3=3,$BC$3=9),Makrozyklus!AA6,AND($AV$3=3,$BC$3=10),Makrozyklus!AD6,AND($AV$3=3,$BC$3=11),Makrozyklus!AG6,AND($AV$3=3,$BC$3=12),Makrozyklus!AJ6,AND($AV$3=3,$BC$3=13),Makrozyklus!AM6,AND($AV$3=3,$BC$3=14),Makrozyklus!AP6,AND($AV$3=3,$BC$3=15),Makrozyklus!AS6,AND($AV$3=3,$BC$3=16),Makrozyklus!AV6,AND($AV$3=3,$BC$3=17),Makrozyklus!AY6,AND($AV$3=3,$BC$3=18),Makrozyklus!BB6,AND($AV$3=3,$BC$3=19),Makrozyklus!BE6,AND($AV$3=4,$BC$3=1),"",AND($AV$3=4,$BC$3=2),Makrozyklus!F6,AND($AV$3=4,$BC$3=3),Makrozyklus!J6,AND($AV$3=4,$BC$3=4),Makrozyklus!N6,AND($AV$3=4,$BC$3=5),Makrozyklus!R6,AND($AV$3=4,$BC$3=6),Makrozyklus!V6,AND($AV$3=4,$BC$3=7),Makrozyklus!Z6,AND($AV$3=4,$BC$3=8),Makrozyklus!AD6,AND($AV$3=4,$BC$3=9),Makrozyklus!AH6,AND($AV$3=4,$BC$3=10),Makrozyklus!AL6,AND($AV$3=4,$BC$3=11),Makrozyklus!AP6,AND($AV$3=4,$BC$3=12),Makrozyklus!AT6,AND($AV$3=4,$BC$3=13),Makrozyklus!AX6,AND($AV$3=5,$BC$3=1),"",AND($AV$3=5,$BC$3=2),Makrozyklus!F6,AND($AV$3=5,$BC$3=3),Makrozyklus!K6,AND($AV$3=5,$BC$3=4),Makrozyklus!P6,AND($AV$3=5,$BC$3=5),Makrozyklus!U6,AND($AV$3=5,$BC$3=6),Makrozyklus!Z6,AND($AV$3=5,$BC$3=7),Makrozyklus!AE6,AND($AV$3=5,$BC$3=8),Makrozyklus!AJ6,AND($AV$3=5,$BC$3=9),Makrozyklus!AO6,AND($AV$3=5,$BC$3=10),Makrozyklus!AT6,AND($AV$3=5,$BC$3=11),Makrozyklus!AY6,AND($AV$3=5,$BC$3=12),Makrozyklus!BD6,AND($AV$3=6,$BC$3=1),"",AND($AV$3=6,$BC$3=2),Makrozyklus!F6,AND($AV$3=6,$BC$3=3),Makrozyklus!L6,AND($AV$3=6,$BC$3=4),Makrozyklus!R6,AND($AV$3=6,$BC$3=5),Makrozyklus!X6,AND($AV$3=6,$BC$3=6),Makrozyklus!AD6,AND($AV$3=6,$BC$3=7),Makrozyklus!AJ6,AND($AV$3=6,$BC$3=8),Makrozyklus!AP6,AND($AV$3=6,$BC$3=9),Makrozyklus!AV6,AND($AV$3=6,$BC$3=10),Makrozyklus!BB6)</f>
        <v/>
      </c>
      <c r="F16" s="273"/>
      <c r="G16" s="273" t="str" cm="1">
        <f t="array" ref="G16">_xlfn.IFS(AND($AV$3=3,$BC$3=1),"",AND($AV$3=3,$BC$3=2),Makrozyklus!G6,AND($AV$3=3,$BC$3=3),Makrozyklus!J6,AND($AV$3=3,$BC$3=4),Makrozyklus!M6,AND($AV$3=3,$BC$3=5),Makrozyklus!P6,AND($AV$3=3,$BC$3=6),Makrozyklus!S6,AND($AV$3=3,$BC$3=7),Makrozyklus!V6,AND($AV$3=3,$BC$3=8),Makrozyklus!Y6,AND($AV$3=3,$BC$3=9),Makrozyklus!AB6,AND($AV$3=3,$BC$3=10),Makrozyklus!AE6,AND($AV$3=3,$BC$3=11),Makrozyklus!AH6,AND($AV$3=3,$BC$3=12),Makrozyklus!AK6,AND($AV$3=3,$BC$3=13),Makrozyklus!AN6,AND($AV$3=3,$BC$3=14),Makrozyklus!AQ6,AND($AV$3=3,$BC$3=15),Makrozyklus!AT6,AND($AV$3=3,$BC$3=16),Makrozyklus!AW6,AND($AV$3=3,$BC$3=17),Makrozyklus!AZ6,AND($AV$3=3,$BC$3=18),Makrozyklus!BC6,AND($AV$3=3,$BC$3=19),Makrozyklus!#REF!,AND($AV$3=4,$BC$3=1),"",AND($AV$3=4,$BC$3=2),Makrozyklus!G6,AND($AV$3=4,$BC$3=3),Makrozyklus!K6,AND($AV$3=4,$BC$3=4),Makrozyklus!O6,AND($AV$3=4,$BC$3=5),Makrozyklus!S6,AND($AV$3=4,$BC$3=6),Makrozyklus!W6,AND($AV$3=4,$BC$3=7),Makrozyklus!AA6,AND($AV$3=4,$BC$3=8),Makrozyklus!AE6,AND($AV$3=4,$BC$3=9),Makrozyklus!AI6,AND($AV$3=4,$BC$3=10),Makrozyklus!AM6,AND($AV$3=4,$BC$3=11),Makrozyklus!AQ6,AND($AV$3=4,$BC$3=12),Makrozyklus!AU6,AND($AV$3=4,$BC$3=13),Makrozyklus!AY6,AND($AV$3=5,$BC$3=1),"",AND($AV$3=5,$BC$3=2),Makrozyklus!G6,AND($AV$3=5,$BC$3=3),Makrozyklus!L6,AND($AV$3=5,$BC$3=4),Makrozyklus!Q6,AND($AV$3=5,$BC$3=5),Makrozyklus!V6,AND($AV$3=5,$BC$3=6),Makrozyklus!AA6,AND($AV$3=5,$BC$3=7),Makrozyklus!AF6,AND($AV$3=5,$BC$3=8),Makrozyklus!AK6,AND($AV$3=5,$BC$3=9),Makrozyklus!AP6,AND($AV$3=5,$BC$3=10),Makrozyklus!AU6,AND($AV$3=5,$BC$3=11),Makrozyklus!AZ6,AND($AV$3=5,$BC$3=12),Makrozyklus!BE6,AND($AV$3=6,$BC$3=1),"",AND($AV$3=6,$BC$3=2),Makrozyklus!G6,AND($AV$3=6,$BC$3=3),Makrozyklus!M6,AND($AV$3=6,$BC$3=4),Makrozyklus!S6,AND($AV$3=6,$BC$3=5),Makrozyklus!Y6,AND($AV$3=6,$BC$3=6),Makrozyklus!AE6,AND($AV$3=6,$BC$3=7),Makrozyklus!AK6,AND($AV$3=6,$BC$3=8),Makrozyklus!AQ6,AND($AV$3=6,$BC$3=9),Makrozyklus!AW6,AND($AV$3=6,$BC$3=10),Makrozyklus!BC6)</f>
        <v/>
      </c>
      <c r="H16" s="273"/>
      <c r="I16" s="273" t="str" cm="1">
        <f t="array" ref="I16">_xlfn.IFS(AND($AV$3=3,$BC$3=1),"",AND($AV$3=3,$BC$3=2),Makrozyklus!H6,AND($AV$3=3,$BC$3=3),Makrozyklus!K6,AND($AV$3=3,$BC$3=4),Makrozyklus!N6,AND($AV$3=3,$BC$3=5),Makrozyklus!Q6,AND($AV$3=3,$BC$3=6),Makrozyklus!T6,AND($AV$3=3,$BC$3=7),Makrozyklus!W6,AND($AV$3=3,$BC$3=8),Makrozyklus!Z6,AND($AV$3=3,$BC$3=9),Makrozyklus!AC6,AND($AV$3=3,$BC$3=10),Makrozyklus!AF6,AND($AV$3=3,$BC$3=11),Makrozyklus!AI6,AND($AV$3=3,$BC$3=12),Makrozyklus!AL6,AND($AV$3=3,$BC$3=13),Makrozyklus!AO6,AND($AV$3=3,$BC$3=14),Makrozyklus!AR6,AND($AV$3=3,$BC$3=15),Makrozyklus!AU6,AND($AV$3=3,$BC$3=16),Makrozyklus!AX6,AND($AV$3=3,$BC$3=17),Makrozyklus!BA6,AND($AV$3=3,$BC$3=18),Makrozyklus!BD6,AND($AV$3=3,$BC$3=19),Makrozyklus!BF6,AND($AV$3=4,$BC$3=1),"",AND($AV$3=4,$BC$3=2),Makrozyklus!H6,AND($AV$3=4,$BC$3=3),Makrozyklus!L6,AND($AV$3=4,$BC$3=4),Makrozyklus!P6,AND($AV$3=4,$BC$3=5),Makrozyklus!T6,AND($AV$3=4,$BC$3=6),Makrozyklus!X6,AND($AV$3=4,$BC$3=7),Makrozyklus!AB6,AND($AV$3=4,$BC$3=8),Makrozyklus!AF6,AND($AV$3=4,$BC$3=9),Makrozyklus!AJ6,AND($AV$3=4,$BC$3=10),Makrozyklus!AN6,AND($AV$3=4,$BC$3=11),Makrozyklus!AR6,AND($AV$3=4,$BC$3=12),Makrozyklus!AV6,AND($AV$3=4,$BC$3=13),Makrozyklus!AZ6,AND($AV$3=5,$BC$3=1),"",AND($AV$3=5,$BC$3=2),Makrozyklus!H6,AND($AV$3=5,$BC$3=3),Makrozyklus!M6,AND($AV$3=5,$BC$3=4),Makrozyklus!R6,AND($AV$3=5,$BC$3=5),Makrozyklus!W6,AND($AV$3=5,$BC$3=6),Makrozyklus!AB6,AND($AV$3=5,$BC$3=7),Makrozyklus!AG6,AND($AV$3=5,$BC$3=8),Makrozyklus!AL6,AND($AV$3=5,$BC$3=9),Makrozyklus!AQ6,AND($AV$3=5,$BC$3=10),Makrozyklus!AV6,AND($AV$3=5,$BC$3=11),Makrozyklus!BA6,AND($AV$3=5,$BC$3=12),Makrozyklus!#REF!,AND($AV$3=6,$BC$3=1),"",AND($AV$3=6,$BC$3=2),Makrozyklus!H6,AND($AV$3=6,$BC$3=3),Makrozyklus!N6,AND($AV$3=6,$BC$3=4),Makrozyklus!T6,AND($AV$3=6,$BC$3=5),Makrozyklus!Z6,AND($AV$3=6,$BC$3=6),Makrozyklus!AF6,AND($AV$3=6,$BC$3=7),Makrozyklus!AL6,AND($AV$3=6,$BC$3=8),Makrozyklus!AR6,AND($AV$3=6,$BC$3=9),Makrozyklus!AX6,AND($AV$3=6,$BC$3=10),Makrozyklus!BD6)</f>
        <v/>
      </c>
      <c r="J16" s="273"/>
      <c r="K16" s="273" t="str" cm="1">
        <f t="array" ref="K16">_xlfn.IFS(AND($AV$3=3,$BC$3=1),Makrozyklus!F6,AND($AV$3=3,$BC$3=2),Makrozyklus!I6,AND($AV$3=3,$BC$3=3),Makrozyklus!L6,AND($AV$3=3,$BC$3=4),Makrozyklus!O6,AND($AV$3=3,$BC$3=5),Makrozyklus!R6,AND($AV$3=3,$BC$3=6),Makrozyklus!U6,AND($AV$3=3,$BC$3=7),Makrozyklus!X6,AND($AV$3=3,$BC$3=8),Makrozyklus!AA6,AND($AV$3=3,$BC$3=9),Makrozyklus!AD6,AND($AV$3=3,$BC$3=10),Makrozyklus!AG6,AND($AV$3=3,$BC$3=11),Makrozyklus!AJ6,AND($AV$3=3,$BC$3=12),Makrozyklus!AM6,AND($AV$3=3,$BC$3=13),Makrozyklus!AP6,AND($AV$3=3,$BC$3=14),Makrozyklus!AS6,AND($AV$3=3,$BC$3=15),Makrozyklus!AV6,AND($AV$3=3,$BC$3=16),Makrozyklus!AY6,AND($AV$3=3,$BC$3=17),Makrozyklus!BB6,AND($AV$3=3,$BC$3=18),Makrozyklus!BE6,AND($AV$3=3,$BC$3=19),Makrozyklus!BG6,AND($AV$3=4,$BC$3=1),"",AND($AV$3=4,$BC$3=2),Makrozyklus!I6,AND($AV$3=4,$BC$3=3),Makrozyklus!M6,AND($AV$3=4,$BC$3=4),Makrozyklus!Q6,AND($AV$3=4,$BC$3=5),Makrozyklus!U6,AND($AV$3=4,$BC$3=6),Makrozyklus!Y6,AND($AV$3=4,$BC$3=7),Makrozyklus!AC6,AND($AV$3=4,$BC$3=8),Makrozyklus!AG6,AND($AV$3=4,$BC$3=9),Makrozyklus!AK6,AND($AV$3=4,$BC$3=10),Makrozyklus!AO6,AND($AV$3=4,$BC$3=11),Makrozyklus!AS6,AND($AV$3=4,$BC$3=12),Makrozyklus!AW6,AND($AV$3=4,$BC$3=13),Makrozyklus!BA6,AND($AV$3=5,$BC$3=1),"",AND($AV$3=5,$BC$3=2),Makrozyklus!I6,AND($AV$3=5,$BC$3=3),Makrozyklus!N6,AND($AV$3=5,$BC$3=4),Makrozyklus!S6,AND($AV$3=5,$BC$3=5),Makrozyklus!X6,AND($AV$3=5,$BC$3=6),Makrozyklus!AC6,AND($AV$3=5,$BC$3=7),Makrozyklus!AH6,AND($AV$3=5,$BC$3=8),Makrozyklus!AM6,AND($AV$3=5,$BC$3=9),Makrozyklus!AR6,AND($AV$3=5,$BC$3=10),Makrozyklus!AW6,AND($AV$3=5,$BC$3=11),Makrozyklus!BB6,AND($AV$3=5,$BC$3=12),Makrozyklus!BF6,AND($AV$3=6,$BC$3=1),"",AND($AV$3=6,$BC$3=2),Makrozyklus!I6,AND($AV$3=6,$BC$3=3),Makrozyklus!O6,AND($AV$3=6,$BC$3=4),Makrozyklus!U6,AND($AV$3=6,$BC$3=5),Makrozyklus!AA6,AND($AV$3=6,$BC$3=6),Makrozyklus!AG6,AND($AV$3=6,$BC$3=7),Makrozyklus!AM6,AND($AV$3=6,$BC$3=8),Makrozyklus!AS6,AND($AV$3=6,$BC$3=9),Makrozyklus!AY6,AND($AV$3=6,$BC$3=10),Makrozyklus!BE6)</f>
        <v/>
      </c>
      <c r="L16" s="273"/>
      <c r="M16" s="273" cm="1">
        <f t="array" ref="M16">_xlfn.IFS(AND($AV$3=3,$BC$3=1),Makrozyklus!G6,AND($AV$3=3,$BC$3=2),Makrozyklus!J6,AND($AV$3=3,$BC$3=3),Makrozyklus!M6,AND($AV$3=3,$BC$3=4),Makrozyklus!P6,AND($AV$3=3,$BC$3=5),Makrozyklus!S6,AND($AV$3=3,$BC$3=6),Makrozyklus!V6,AND($AV$3=3,$BC$3=7),Makrozyklus!Y6,AND($AV$3=3,$BC$3=8),Makrozyklus!AB6,AND($AV$3=3,$BC$3=9),Makrozyklus!AE6,AND($AV$3=3,$BC$3=10),Makrozyklus!AH6,AND($AV$3=3,$BC$3=11),Makrozyklus!AK6,AND($AV$3=3,$BC$3=12),Makrozyklus!AN6,AND($AV$3=3,$BC$3=13),Makrozyklus!AQ6,AND($AV$3=3,$BC$3=14),Makrozyklus!AT6,AND($AV$3=3,$BC$3=15),Makrozyklus!AW6,AND($AV$3=3,$BC$3=16),Makrozyklus!AZ6,AND($AV$3=3,$BC$3=17),Makrozyklus!BC6,AND($AV$3=3,$BC$3=18),Makrozyklus!#REF!,AND($AV$3=3,$BC$3=19),Makrozyklus!BH6,AND($AV$3=4,$BC$3=1),Makrozyklus!F6,AND($AV$3=4,$BC$3=2),Makrozyklus!J6,AND($AV$3=4,$BC$3=3),Makrozyklus!N6,AND($AV$3=4,$BC$3=4),Makrozyklus!R6,AND($AV$3=4,$BC$3=5),Makrozyklus!V6,AND($AV$3=4,$BC$3=6),Makrozyklus!Z6,AND($AV$3=4,$BC$3=7),Makrozyklus!AD6,AND($AV$3=4,$BC$3=8),Makrozyklus!AH6,AND($AV$3=4,$BC$3=9),Makrozyklus!AL6,AND($AV$3=4,$BC$3=10),Makrozyklus!AP6,AND($AV$3=4,$BC$3=11),Makrozyklus!AT6,AND($AV$3=4,$BC$3=12),Makrozyklus!AX6,AND($AV$3=4,$BC$3=13),Makrozyklus!BB6,AND($AV$3=5,$BC$3=1),"",AND($AV$3=5,$BC$3=2),Makrozyklus!J6,AND($AV$3=5,$BC$3=3),Makrozyklus!O6,AND($AV$3=5,$BC$3=4),Makrozyklus!T6,AND($AV$3=5,$BC$3=5),Makrozyklus!Y6,AND($AV$3=5,$BC$3=6),Makrozyklus!AD6,AND($AV$3=5,$BC$3=7),Makrozyklus!AI6,AND($AV$3=5,$BC$3=8),Makrozyklus!AN6,AND($AV$3=5,$BC$3=9),Makrozyklus!AS6,AND($AV$3=5,$BC$3=10),Makrozyklus!AX6,AND($AV$3=5,$BC$3=11),Makrozyklus!BC6,AND($AV$3=5,$BC$3=12),Makrozyklus!BG6,AND($AV$3=6,$BC$3=1),"",AND($AV$3=6,$BC$3=2),Makrozyklus!J6,AND($AV$3=6,$BC$3=3),Makrozyklus!P6,AND($AV$3=6,$BC$3=4),Makrozyklus!V6,AND($AV$3=6,$BC$3=5),Makrozyklus!AB6,AND($AV$3=6,$BC$3=6),Makrozyklus!AH6,AND($AV$3=6,$BC$3=7),Makrozyklus!AN6,AND($AV$3=6,$BC$3=8),Makrozyklus!AT6,AND($AV$3=6,$BC$3=9),Makrozyklus!AZ6,AND($AV$3=6,$BC$3=10),Makrozyklus!#REF!)</f>
        <v>45</v>
      </c>
      <c r="N16" s="273"/>
      <c r="O16" s="273" cm="1">
        <f t="array" ref="O16">_xlfn.IFS(AND($AV$3=3,$BC$3=1),Makrozyklus!H6,AND($AV$3=3,$BC$3=2),Makrozyklus!K6,AND($AV$3=3,$BC$3=3),Makrozyklus!N6,AND($AV$3=3,$BC$3=4),Makrozyklus!Q6,AND($AV$3=3,$BC$3=5),Makrozyklus!T6,AND($AV$3=3,$BC$3=6),Makrozyklus!W6,AND($AV$3=3,$BC$3=7),Makrozyklus!Z6,AND($AV$3=3,$BC$3=8),Makrozyklus!AC6,AND($AV$3=3,$BC$3=9),Makrozyklus!AF6,AND($AV$3=3,$BC$3=10),Makrozyklus!AI6,AND($AV$3=3,$BC$3=11),Makrozyklus!AL6,AND($AV$3=3,$BC$3=12),Makrozyklus!AO6,AND($AV$3=3,$BC$3=13),Makrozyklus!AR6,AND($AV$3=3,$BC$3=14),Makrozyklus!AU6,AND($AV$3=3,$BC$3=15),Makrozyklus!AX6,AND($AV$3=3,$BC$3=16),Makrozyklus!BA6,AND($AV$3=3,$BC$3=17),Makrozyklus!BD6,AND($AV$3=3,$BC$3=18),Makrozyklus!BF6,AND($AV$3=3,$BC$3=19),Makrozyklus!BI6,AND($AV$3=4,$BC$3=1),Makrozyklus!G6,AND($AV$3=4,$BC$3=2),Makrozyklus!K6,AND($AV$3=4,$BC$3=3),Makrozyklus!O6,AND($AV$3=4,$BC$3=4),Makrozyklus!S6,AND($AV$3=4,$BC$3=5),Makrozyklus!W6,AND($AV$3=4,$BC$3=6),Makrozyklus!AA6,AND($AV$3=4,$BC$3=7),Makrozyklus!AE6,AND($AV$3=4,$BC$3=8),Makrozyklus!AI6,AND($AV$3=4,$BC$3=9),Makrozyklus!AM6,AND($AV$3=4,$BC$3=10),Makrozyklus!AQ6,AND($AV$3=4,$BC$3=11),Makrozyklus!AU6,AND($AV$3=4,$BC$3=12),Makrozyklus!AY6,AND($AV$3=4,$BC$3=13),Makrozyklus!BC6,AND($AV$3=5,$BC$3=1),Makrozyklus!F6,AND($AV$3=5,$BC$3=2),Makrozyklus!K6,AND($AV$3=5,$BC$3=3),Makrozyklus!P6,AND($AV$3=5,$BC$3=4),Makrozyklus!U6,AND($AV$3=5,$BC$3=5),Makrozyklus!Z6,AND($AV$3=5,$BC$3=6),Makrozyklus!AE6,AND($AV$3=5,$BC$3=7),Makrozyklus!AJ6,AND($AV$3=5,$BC$3=8),Makrozyklus!AO6,AND($AV$3=5,$BC$3=9),Makrozyklus!AT6,AND($AV$3=5,$BC$3=10),Makrozyklus!AY6,AND($AV$3=5,$BC$3=11),Makrozyklus!BD6,AND($AV$3=5,$BC$3=12),Makrozyklus!BH6,AND($AV$3=6,$BC$3=1),"",AND($AV$3=6,$BC$3=2),Makrozyklus!K6,AND($AV$3=6,$BC$3=3),Makrozyklus!Q6,AND($AV$3=6,$BC$3=4),Makrozyklus!W6,AND($AV$3=6,$BC$3=5),Makrozyklus!AC6,AND($AV$3=6,$BC$3=6),Makrozyklus!AI6,AND($AV$3=6,$BC$3=7),Makrozyklus!AO6,AND($AV$3=6,$BC$3=8),Makrozyklus!AU6,AND($AV$3=6,$BC$3=9),Makrozyklus!BA6,AND($AV$3=6,$BC$3=10),Makrozyklus!BF6)</f>
        <v>46</v>
      </c>
      <c r="P16" s="273"/>
      <c r="Q16" s="273" cm="1">
        <f t="array" ref="Q16">_xlfn.IFS(AND($AV$3=3,$BC$3=1),Makrozyklus!I6,AND($AV$3=3,$BC$3=2),Makrozyklus!L6,AND($AV$3=3,$BC$3=3),Makrozyklus!O6,AND($AV$3=3,$BC$3=4),Makrozyklus!R6,AND($AV$3=3,$BC$3=5),Makrozyklus!U6,AND($AV$3=3,$BC$3=6),Makrozyklus!X6,AND($AV$3=3,$BC$3=7),Makrozyklus!AA6,AND($AV$3=3,$BC$3=8),Makrozyklus!AD6,AND($AV$3=3,$BC$3=9),Makrozyklus!AG6,AND($AV$3=3,$BC$3=10),Makrozyklus!AJ6,AND($AV$3=3,$BC$3=11),Makrozyklus!AM6,AND($AV$3=3,$BC$3=12),Makrozyklus!AP6,AND($AV$3=3,$BC$3=13),Makrozyklus!AS6,AND($AV$3=3,$BC$3=14),Makrozyklus!AV6,AND($AV$3=3,$BC$3=15),Makrozyklus!AY6,AND($AV$3=3,$BC$3=16),Makrozyklus!BB6,AND($AV$3=3,$BC$3=17),Makrozyklus!BE6,AND($AV$3=3,$BC$3=18),Makrozyklus!BG6,AND($AV$3=3,$BC$3=19),Makrozyklus!BJ6,AND($AV$3=4,$BC$3=1),Makrozyklus!H6,AND($AV$3=4,$BC$3=2),Makrozyklus!L6,AND($AV$3=4,$BC$3=3),Makrozyklus!P6,AND($AV$3=4,$BC$3=4),Makrozyklus!T6,AND($AV$3=4,$BC$3=5),Makrozyklus!X6,AND($AV$3=4,$BC$3=6),Makrozyklus!AB6,AND($AV$3=4,$BC$3=7),Makrozyklus!AF6,AND($AV$3=4,$BC$3=8),Makrozyklus!AJ6,AND($AV$3=4,$BC$3=9),Makrozyklus!AN6,AND($AV$3=4,$BC$3=10),Makrozyklus!AR6,AND($AV$3=4,$BC$3=11),Makrozyklus!AV6,AND($AV$3=4,$BC$3=12),Makrozyklus!AZ6,AND($AV$3=4,$BC$3=13),Makrozyklus!BD6,AND($AV$3=5,$BC$3=1),Makrozyklus!G6,AND($AV$3=5,$BC$3=2),Makrozyklus!L6,AND($AV$3=5,$BC$3=3),Makrozyklus!Q6,AND($AV$3=5,$BC$3=4),Makrozyklus!V6,AND($AV$3=5,$BC$3=5),Makrozyklus!AA6,AND($AV$3=5,$BC$3=6),Makrozyklus!AF6,AND($AV$3=5,$BC$3=7),Makrozyklus!AK6,AND($AV$3=5,$BC$3=8),Makrozyklus!AP6,AND($AV$3=5,$BC$3=9),Makrozyklus!AU6,AND($AV$3=5,$BC$3=10),Makrozyklus!AZ6,AND($AV$3=5,$BC$3=11),Makrozyklus!BE6,AND($AV$3=5,$BC$3=12),Makrozyklus!BI6,AND($AV$3=6,$BC$3=1),Makrozyklus!F6,AND($AV$3=6,$BC$3=2),Makrozyklus!L6,AND($AV$3=6,$BC$3=3),Makrozyklus!R6,AND($AV$3=6,$BC$3=4),Makrozyklus!X6,AND($AV$3=6,$BC$3=5),Makrozyklus!AD6,AND($AV$3=6,$BC$3=6),Makrozyklus!AJ6,AND($AV$3=6,$BC$3=7),Makrozyklus!AP6,AND($AV$3=6,$BC$3=8),Makrozyklus!AV6,AND($AV$3=6,$BC$3=9),Makrozyklus!BB6,AND($AV$3=6,$BC$3=10),Makrozyklus!BG6)</f>
        <v>47</v>
      </c>
      <c r="R16" s="273"/>
      <c r="S16" s="273" cm="1">
        <f t="array" ref="S16">_xlfn.IFS(AND($AV$3=3,$BC$3=1),Makrozyklus!J6,AND($AV$3=3,$BC$3=2),Makrozyklus!M6,AND($AV$3=3,$BC$3=3),Makrozyklus!P6,AND($AV$3=3,$BC$3=4),Makrozyklus!S6,AND($AV$3=3,$BC$3=5),Makrozyklus!V6,AND($AV$3=3,$BC$3=6),Makrozyklus!Y6,AND($AV$3=3,$BC$3=7),Makrozyklus!AB6,AND($AV$3=3,$BC$3=8),Makrozyklus!AE6,AND($AV$3=3,$BC$3=9),Makrozyklus!AH6,AND($AV$3=3,$BC$3=10),Makrozyklus!AK6,AND($AV$3=3,$BC$3=11),Makrozyklus!AN6,AND($AV$3=3,$BC$3=12),Makrozyklus!AQ6,AND($AV$3=3,$BC$3=13),Makrozyklus!AT6,AND($AV$3=3,$BC$3=14),Makrozyklus!AW6,AND($AV$3=3,$BC$3=15),Makrozyklus!AZ6,AND($AV$3=3,$BC$3=16),Makrozyklus!BC6,AND($AV$3=3,$BC$3=17),Makrozyklus!#REF!,AND($AV$3=3,$BC$3=18),Makrozyklus!BH6,AND($AV$3=3,$BC$3=19),Makrozyklus!BK6,AND($AV$3=4,$BC$3=1),Makrozyklus!I6,AND($AV$3=4,$BC$3=2),Makrozyklus!M6,AND($AV$3=4,$BC$3=3),Makrozyklus!Q6,AND($AV$3=4,$BC$3=4),Makrozyklus!U6,AND($AV$3=4,$BC$3=5),Makrozyklus!Y6,AND($AV$3=4,$BC$3=6),Makrozyklus!AC6,AND($AV$3=4,$BC$3=7),Makrozyklus!AG6,AND($AV$3=4,$BC$3=8),Makrozyklus!AK6,AND($AV$3=4,$BC$3=9),Makrozyklus!AO6,AND($AV$3=4,$BC$3=10),Makrozyklus!AS6,AND($AV$3=4,$BC$3=11),Makrozyklus!AW6,AND($AV$3=4,$BC$3=12),Makrozyklus!BA6,AND($AV$3=4,$BC$3=13),Makrozyklus!BE6,AND($AV$3=5,$BC$3=1),Makrozyklus!H6,AND($AV$3=5,$BC$3=2),Makrozyklus!M6,AND($AV$3=5,$BC$3=3),Makrozyklus!R6,AND($AV$3=5,$BC$3=4),Makrozyklus!W6,AND($AV$3=5,$BC$3=5),Makrozyklus!AB6,AND($AV$3=5,$BC$3=6),Makrozyklus!AG6,AND($AV$3=5,$BC$3=7),Makrozyklus!AL6,AND($AV$3=5,$BC$3=8),Makrozyklus!AQ6,AND($AV$3=5,$BC$3=9),Makrozyklus!AV6,AND($AV$3=5,$BC$3=10),Makrozyklus!BA6,AND($AV$3=5,$BC$3=11),Makrozyklus!#REF!,AND($AV$3=5,$BC$3=12),Makrozyklus!BJ6,AND($AV$3=6,$BC$3=1),Makrozyklus!G6,AND($AV$3=6,$BC$3=2),Makrozyklus!M6,AND($AV$3=6,$BC$3=3),Makrozyklus!S6,AND($AV$3=6,$BC$3=4),Makrozyklus!Y6,AND($AV$3=6,$BC$3=5),Makrozyklus!AE6,AND($AV$3=6,$BC$3=6),Makrozyklus!AK6,AND($AV$3=6,$BC$3=7),Makrozyklus!AQ6,AND($AV$3=6,$BC$3=8),Makrozyklus!AW6,AND($AV$3=6,$BC$3=9),Makrozyklus!BC6,AND($AV$3=6,$BC$3=10),Makrozyklus!BH6)</f>
        <v>48</v>
      </c>
      <c r="T16" s="273"/>
      <c r="U16" s="273" cm="1">
        <f t="array" ref="U16">_xlfn.IFS(AND($AV$3=3,$BC$3=1),Makrozyklus!K6,AND($AV$3=3,$BC$3=2),Makrozyklus!N6,AND($AV$3=3,$BC$3=3),Makrozyklus!Q6,AND($AV$3=3,$BC$3=4),Makrozyklus!T6,AND($AV$3=3,$BC$3=5),Makrozyklus!W6,AND($AV$3=3,$BC$3=6),Makrozyklus!Z6,AND($AV$3=3,$BC$3=7),Makrozyklus!AC6,AND($AV$3=3,$BC$3=8),Makrozyklus!AF6,AND($AV$3=3,$BC$3=9),Makrozyklus!AI6,AND($AV$3=3,$BC$3=10),Makrozyklus!AL6,AND($AV$3=3,$BC$3=11),Makrozyklus!AO6,AND($AV$3=3,$BC$3=12),Makrozyklus!AR6,AND($AV$3=3,$BC$3=13),Makrozyklus!AU6,AND($AV$3=3,$BC$3=14),Makrozyklus!AX6,AND($AV$3=3,$BC$3=15),Makrozyklus!BA6,AND($AV$3=3,$BC$3=16),Makrozyklus!BD6,AND($AV$3=3,$BC$3=17),Makrozyklus!BF6,AND($AV$3=3,$BC$3=18),Makrozyklus!BI6,AND($AV$3=3,$BC$3=19),Makrozyklus!BL6,AND($AV$3=4,$BC$3=1),Makrozyklus!J6,AND($AV$3=4,$BC$3=2),Makrozyklus!N6,AND($AV$3=4,$BC$3=3),Makrozyklus!R6,AND($AV$3=4,$BC$3=4),Makrozyklus!V6,AND($AV$3=4,$BC$3=5),Makrozyklus!Z6,AND($AV$3=4,$BC$3=6),Makrozyklus!AD6,AND($AV$3=4,$BC$3=7),Makrozyklus!AH6,AND($AV$3=4,$BC$3=8),Makrozyklus!AL6,AND($AV$3=4,$BC$3=9),Makrozyklus!AP6,AND($AV$3=4,$BC$3=10),Makrozyklus!AT6,AND($AV$3=4,$BC$3=11),Makrozyklus!AX6,AND($AV$3=4,$BC$3=12),Makrozyklus!BB6,AND($AV$3=4,$BC$3=13),Makrozyklus!#REF!,AND($AV$3=5,$BC$3=1),Makrozyklus!I6,AND($AV$3=5,$BC$3=2),Makrozyklus!N6,AND($AV$3=5,$BC$3=3),Makrozyklus!S6,AND($AV$3=5,$BC$3=4),Makrozyklus!X6,AND($AV$3=5,$BC$3=5),Makrozyklus!AC6,AND($AV$3=5,$BC$3=6),Makrozyklus!AH6,AND($AV$3=5,$BC$3=7),Makrozyklus!AM6,AND($AV$3=5,$BC$3=8),Makrozyklus!AR6,AND($AV$3=5,$BC$3=9),Makrozyklus!AW6,AND($AV$3=5,$BC$3=10),Makrozyklus!BB6,AND($AV$3=5,$BC$3=11),Makrozyklus!BF6,AND($AV$3=5,$BC$3=12),Makrozyklus!BK6,AND($AV$3=6,$BC$3=1),Makrozyklus!H6,AND($AV$3=6,$BC$3=2),Makrozyklus!N6,AND($AV$3=6,$BC$3=3),Makrozyklus!T6,AND($AV$3=6,$BC$3=4),Makrozyklus!Z6,AND($AV$3=6,$BC$3=5),Makrozyklus!AF6,AND($AV$3=6,$BC$3=6),Makrozyklus!AL6,AND($AV$3=6,$BC$3=7),Makrozyklus!AR6,AND($AV$3=6,$BC$3=8),Makrozyklus!AX6,AND($AV$3=6,$BC$3=9),Makrozyklus!BD6,AND($AV$3=6,$BC$3=10),Makrozyklus!BI6)</f>
        <v>49</v>
      </c>
      <c r="V16" s="273"/>
      <c r="W16" s="273" cm="1">
        <f t="array" ref="W16">_xlfn.IFS(AND($AV$3=3,$BC$3=1),"",AND($AV$3=3,$BC$3=2),"",AND($AV$3=3,$BC$3=3),"",AND($AV$3=3,$BC$3=4),"",AND($AV$3=3,$BC$3=5),"",AND($AV$3=3,$BC$3=6),"",AND($AV$3=3,$BC$3=7),"",AND($AV$3=3,$BC$3=8),"",AND($AV$3=3,$BC$3=9),"",AND($AV$3=3,$BC$3=10),"",AND($AV$3=3,$BC$3=11),"",AND($AV$3=3,$BC$3=12),"",AND($AV$3=3,$BC$3=13),"",AND($AV$3=3,$BC$3=14),"",AND($AV$3=3,$BC$3=15),"",AND($AV$3=3,$BC$3=16),"",AND($AV$3=3,$BC$3=17),"",AND($AV$3=3,$BC$3=18),"",AND($AV$3=3,$BC$3=19),"",AND($AV$3=4,$BC$3=1),Makrozyklus!K6,AND($AV$3=4,$BC$3=2),Makrozyklus!O6,AND($AV$3=4,$BC$3=3),Makrozyklus!S6,AND($AV$3=4,$BC$3=4),Makrozyklus!W6,AND($AV$3=4,$BC$3=5),Makrozyklus!AA6,AND($AV$3=4,$BC$3=6),Makrozyklus!AE6,AND($AV$3=4,$BC$3=7),Makrozyklus!AI6,AND($AV$3=4,$BC$3=8),Makrozyklus!AM6,AND($AV$3=4,$BC$3=9),Makrozyklus!AQ6,AND($AV$3=4,$BC$3=10),Makrozyklus!AU6,AND($AV$3=4,$BC$3=11),Makrozyklus!AY6,AND($AV$3=4,$BC$3=12),Makrozyklus!BC6,AND($AV$3=4,$BC$3=13),Makrozyklus!BF6,AND($AV$3=5,$BC$3=1),Makrozyklus!J6,AND($AV$3=5,$BC$3=2),Makrozyklus!O6,AND($AV$3=5,$BC$3=3),Makrozyklus!T6,AND($AV$3=5,$BC$3=4),Makrozyklus!Y6,AND($AV$3=5,$BC$3=5),Makrozyklus!AD6,AND($AV$3=5,$BC$3=6),Makrozyklus!AI6,AND($AV$3=5,$BC$3=7),Makrozyklus!AN6,AND($AV$3=5,$BC$3=8),Makrozyklus!AS6,AND($AV$3=5,$BC$3=9),Makrozyklus!AX6,AND($AV$3=5,$BC$3=10),Makrozyklus!BC6,AND($AV$3=5,$BC$3=11),Makrozyklus!BG6,AND($AV$3=5,$BC$3=12),Makrozyklus!BL6,AND($AV$3=6,$BC$3=1),Makrozyklus!I6,AND($AV$3=6,$BC$3=2),Makrozyklus!O6,AND($AV$3=6,$BC$3=3),Makrozyklus!U6,AND($AV$3=6,$BC$3=4),Makrozyklus!AA6,AND($AV$3=6,$BC$3=5),Makrozyklus!AG6,AND($AV$3=6,$BC$3=6),Makrozyklus!AM6,AND($AV$3=6,$BC$3=7),Makrozyklus!AS6,AND($AV$3=6,$BC$3=8),Makrozyklus!AY6,AND($AV$3=6,$BC$3=9),Makrozyklus!BE6,AND($AV$3=6,$BC$3=10),Makrozyklus!BJ6)</f>
        <v>50</v>
      </c>
      <c r="X16" s="273"/>
      <c r="Y16" s="273" cm="1">
        <f t="array" ref="Y16">_xlfn.IFS(AND($AV$3=3,$BC$3=1),"",AND($AV$3=3,$BC$3=2),"",AND($AV$3=3,$BC$3=3),"",AND($AV$3=3,$BC$3=4),"",AND($AV$3=3,$BC$3=5),"",AND($AV$3=3,$BC$3=6),"",AND($AV$3=3,$BC$3=7),"",AND($AV$3=3,$BC$3=8),"",AND($AV$3=3,$BC$3=9),"",AND($AV$3=3,$BC$3=10),"",AND($AV$3=3,$BC$3=11),"",AND($AV$3=3,$BC$3=12),"",AND($AV$3=3,$BC$3=13),"",AND($AV$3=3,$BC$3=14),"",AND($AV$3=3,$BC$3=15),"",AND($AV$3=3,$BC$3=16),"",AND($AV$3=3,$BC$3=17),"",AND($AV$3=3,$BC$3=18),"",AND($AV$3=3,$BC$3=19),"",AND($AV$3=4,$BC$3=1),Makrozyklus!L6,AND($AV$3=4,$BC$3=2),Makrozyklus!P6,AND($AV$3=4,$BC$3=3),Makrozyklus!T6,AND($AV$3=4,$BC$3=4),Makrozyklus!X6,AND($AV$3=4,$BC$3=5),Makrozyklus!AB6,AND($AV$3=4,$BC$3=6),Makrozyklus!AF6,AND($AV$3=4,$BC$3=7),Makrozyklus!AJ6,AND($AV$3=4,$BC$3=8),Makrozyklus!AN6,AND($AV$3=4,$BC$3=9),Makrozyklus!AR6,AND($AV$3=4,$BC$3=10),Makrozyklus!AV6,AND($AV$3=4,$BC$3=11),Makrozyklus!AZ6,AND($AV$3=4,$BC$3=12),Makrozyklus!BD6,AND($AV$3=4,$BC$3=13),Makrozyklus!BG6,AND($AV$3=5,$BC$3=1),Makrozyklus!K6,AND($AV$3=5,$BC$3=2),Makrozyklus!P6,AND($AV$3=5,$BC$3=3),Makrozyklus!U6,AND($AV$3=5,$BC$3=4),Makrozyklus!Z6,AND($AV$3=5,$BC$3=5),Makrozyklus!AE6,AND($AV$3=5,$BC$3=6),Makrozyklus!AJ6,AND($AV$3=5,$BC$3=7),Makrozyklus!AO6,AND($AV$3=5,$BC$3=8),Makrozyklus!AT6,AND($AV$3=5,$BC$3=9),Makrozyklus!AY6,AND($AV$3=5,$BC$3=10),Makrozyklus!BD6,AND($AV$3=5,$BC$3=11),Makrozyklus!BH6,AND($AV$3=5,$BC$3=12),Makrozyklus!BM6,AND($AV$3=6,$BC$3=1),Makrozyklus!J6,AND($AV$3=6,$BC$3=2),Makrozyklus!P6,AND($AV$3=6,$BC$3=3),Makrozyklus!V6,AND($AV$3=6,$BC$3=4),Makrozyklus!AB6,AND($AV$3=6,$BC$3=5),Makrozyklus!AH6,AND($AV$3=6,$BC$3=6),Makrozyklus!AN6,AND($AV$3=6,$BC$3=7),Makrozyklus!AT6,AND($AV$3=6,$BC$3=8),Makrozyklus!AZ6,AND($AV$3=6,$BC$3=9),Makrozyklus!#REF!,AND($AV$3=6,$BC$3=10),Makrozyklus!BK6)</f>
        <v>51</v>
      </c>
      <c r="Z16" s="273"/>
      <c r="AA16" s="273" cm="1">
        <f t="array" ref="AA16">_xlfn.IFS(AND($AV$3=3,$BC$3=1),"",AND($AV$3=3,$BC$3=2),"",AND($AV$3=3,$BC$3=3),"",AND($AV$3=3,$BC$3=4),"",AND($AV$3=3,$BC$3=5),"",AND($AV$3=3,$BC$3=6),"",AND($AV$3=3,$BC$3=7),"",AND($AV$3=3,$BC$3=8),"",AND($AV$3=3,$BC$3=9),"",AND($AV$3=3,$BC$3=10),"",AND($AV$3=3,$BC$3=11),"",AND($AV$3=3,$BC$3=12),"",AND($AV$3=3,$BC$3=13),"",AND($AV$3=3,$BC$3=14),"",AND($AV$3=3,$BC$3=15),"",AND($AV$3=3,$BC$3=16),"",AND($AV$3=3,$BC$3=17),"",AND($AV$3=3,$BC$3=18),"",AND($AV$3=3,$BC$3=19),"",AND($AV$3=4,$BC$3=1),Makrozyklus!M6,AND($AV$3=4,$BC$3=2),Makrozyklus!Q6,AND($AV$3=4,$BC$3=3),Makrozyklus!U6,AND($AV$3=4,$BC$3=4),Makrozyklus!Y6,AND($AV$3=4,$BC$3=5),Makrozyklus!AC6,AND($AV$3=4,$BC$3=6),Makrozyklus!AG6,AND($AV$3=4,$BC$3=7),Makrozyklus!AK6,AND($AV$3=4,$BC$3=8),Makrozyklus!AO6,AND($AV$3=4,$BC$3=9),Makrozyklus!AS6,AND($AV$3=4,$BC$3=10),Makrozyklus!AW6,AND($AV$3=4,$BC$3=11),Makrozyklus!BA6,AND($AV$3=4,$BC$3=12),Makrozyklus!BE6,AND($AV$3=4,$BC$3=13),Makrozyklus!BH6,AND($AV$3=5,$BC$3=1),Makrozyklus!L6,AND($AV$3=5,$BC$3=2),Makrozyklus!Q6,AND($AV$3=5,$BC$3=3),Makrozyklus!V6,AND($AV$3=5,$BC$3=4),Makrozyklus!AA6,AND($AV$3=5,$BC$3=5),Makrozyklus!AF6,AND($AV$3=5,$BC$3=6),Makrozyklus!AK6,AND($AV$3=5,$BC$3=7),Makrozyklus!AP6,AND($AV$3=5,$BC$3=8),Makrozyklus!AU6,AND($AV$3=5,$BC$3=9),Makrozyklus!AZ6,AND($AV$3=5,$BC$3=10),Makrozyklus!BE6,AND($AV$3=5,$BC$3=11),Makrozyklus!BI6,AND($AV$3=5,$BC$3=12),Makrozyklus!BN6,AND($AV$3=6,$BC$3=1),Makrozyklus!K6,AND($AV$3=6,$BC$3=2),Makrozyklus!Q6,AND($AV$3=6,$BC$3=3),Makrozyklus!W6,AND($AV$3=6,$BC$3=4),Makrozyklus!AC6,AND($AV$3=6,$BC$3=5),Makrozyklus!AI6,AND($AV$3=6,$BC$3=6),Makrozyklus!AO6,AND($AV$3=6,$BC$3=7),Makrozyklus!AU6,AND($AV$3=6,$BC$3=8),Makrozyklus!BA6,AND($AV$3=6,$BC$3=9),Makrozyklus!BF6,AND($AV$3=6,$BC$3=10),Makrozyklus!BL6)</f>
        <v>52</v>
      </c>
      <c r="AB16" s="273"/>
      <c r="AC16" s="273" t="str" cm="1">
        <f t="array" ref="AC16">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Makrozyklus!M6,AND($AV$3=5,$BC$3=2),Makrozyklus!R6,AND($AV$3=5,$BC$3=3),Makrozyklus!W6,AND($AV$3=5,$BC$3=4),Makrozyklus!AB6,AND($AV$3=5,$BC$3=5),Makrozyklus!AG6,AND($AV$3=5,$BC$3=6),Makrozyklus!AL6,AND($AV$3=5,$BC$3=7),Makrozyklus!AQ6,AND($AV$3=5,$BC$3=8),Makrozyklus!AV6,AND($AV$3=5,$BC$3=9),Makrozyklus!BA6,AND($AV$3=5,$BC$3=10),Makrozyklus!#REF!,AND($AV$3=5,$BC$3=11),Makrozyklus!BJ6,AND($AV$3=5,$BC$3=12),Makrozyklus!BO6,AND($AV$3=6,$BC$3=1),Makrozyklus!L6,AND($AV$3=6,$BC$3=2),Makrozyklus!R6,AND($AV$3=6,$BC$3=3),Makrozyklus!X6,AND($AV$3=6,$BC$3=4),Makrozyklus!AD6,AND($AV$3=6,$BC$3=5),Makrozyklus!AJ6,AND($AV$3=6,$BC$3=6),Makrozyklus!AP6,AND($AV$3=6,$BC$3=7),Makrozyklus!AV6,AND($AV$3=6,$BC$3=8),Makrozyklus!BB6,AND($AV$3=6,$BC$3=9),Makrozyklus!BG6,AND($AV$3=6,$BC$3=10),Makrozyklus!BM6)</f>
        <v/>
      </c>
      <c r="AD16" s="273"/>
      <c r="AE16" s="273" t="str" cm="1">
        <f t="array" ref="AE16">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Makrozyklus!N6,AND($AV$3=5,$BC$3=2),Makrozyklus!S6,AND($AV$3=5,$BC$3=3),Makrozyklus!X6,AND($AV$3=5,$BC$3=4),Makrozyklus!AC6,AND($AV$3=5,$BC$3=5),Makrozyklus!AH6,AND($AV$3=5,$BC$3=6),Makrozyklus!AM6,AND($AV$3=5,$BC$3=7),Makrozyklus!AR6,AND($AV$3=5,$BC$3=8),Makrozyklus!AW6,AND($AV$3=5,$BC$3=9),Makrozyklus!BB6,AND($AV$3=5,$BC$3=10),Makrozyklus!BF6,AND($AV$3=5,$BC$3=11),Makrozyklus!BK6,AND($AV$3=5,$BC$3=12),Makrozyklus!BP6,AND($AV$3=6,$BC$3=1),Makrozyklus!M6,AND($AV$3=6,$BC$3=2),Makrozyklus!S6,AND($AV$3=6,$BC$3=3),Makrozyklus!Y6,AND($AV$3=6,$BC$3=4),Makrozyklus!AE6,AND($AV$3=6,$BC$3=5),Makrozyklus!AK6,AND($AV$3=6,$BC$3=6),Makrozyklus!AQ6,AND($AV$3=6,$BC$3=7),Makrozyklus!AW6,AND($AV$3=6,$BC$3=8),Makrozyklus!BC6,AND($AV$3=6,$BC$3=9),Makrozyklus!BH6,AND($AV$3=6,$BC$3=10),Makrozyklus!BN6)</f>
        <v/>
      </c>
      <c r="AF16" s="273"/>
      <c r="AG16" s="273" t="str" cm="1">
        <f t="array" ref="AG16">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Makrozyklus!O6,AND($AV$3=5,$BC$3=2),Makrozyklus!T6,AND($AV$3=5,$BC$3=3),Makrozyklus!Y6,AND($AV$3=5,$BC$3=4),Makrozyklus!AD6,AND($AV$3=5,$BC$3=5),Makrozyklus!AI6,AND($AV$3=5,$BC$3=6),Makrozyklus!AN6,AND($AV$3=5,$BC$3=7),Makrozyklus!AS6,AND($AV$3=5,$BC$3=8),Makrozyklus!AX6,AND($AV$3=5,$BC$3=9),Makrozyklus!BC6,AND($AV$3=5,$BC$3=10),Makrozyklus!BG6,AND($AV$3=5,$BC$3=11),Makrozyklus!BL6,AND($AV$3=5,$BC$3=12),Makrozyklus!BQ6,AND($AV$3=6,$BC$3=1),Makrozyklus!N6,AND($AV$3=6,$BC$3=2),Makrozyklus!T6,AND($AV$3=6,$BC$3=3),Makrozyklus!Z6,AND($AV$3=6,$BC$3=4),Makrozyklus!AF6,AND($AV$3=6,$BC$3=5),Makrozyklus!AL6,AND($AV$3=6,$BC$3=6),Makrozyklus!AR6,AND($AV$3=6,$BC$3=7),Makrozyklus!AX6,AND($AV$3=6,$BC$3=8),Makrozyklus!BD6,AND($AV$3=6,$BC$3=9),Makrozyklus!BI6,AND($AV$3=6,$BC$3=10),Makrozyklus!BO6)</f>
        <v/>
      </c>
      <c r="AH16" s="273"/>
      <c r="AI16" s="273" t="str" cm="1">
        <f t="array" ref="AI16">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AND($AV$3=5,$BC$3=2),"",AND($AV$3=5,$BC$3=3),"",AND($AV$3=5,$BC$3=4),"",AND($AV$3=5,$BC$3=5),"",AND($AV$3=5,$BC$3=6),"",AND($AV$3=5,$BC$3=7),"",AND($AV$3=5,$BC$3=8),"",AND($AV$3=5,$BC$3=9),"",AND($AV$3=5,$BC$3=10),"",AND($AV$3=5,$BC$3=11),"",AND($AV$3=5,$BC$3=12),"",AND($AV$3=6,$BC$3=1),Makrozyklus!O6,AND($AV$3=6,$BC$3=2),Makrozyklus!U6,AND($AV$3=6,$BC$3=3),Makrozyklus!AA6,AND($AV$3=6,$BC$3=4),Makrozyklus!AG6,AND($AV$3=6,$BC$3=5),Makrozyklus!AM6,AND($AV$3=6,$BC$3=6),Makrozyklus!AS6,AND($AV$3=6,$BC$3=7),Makrozyklus!AY6,AND($AV$3=6,$BC$3=8),Makrozyklus!BE6,AND($AV$3=6,$BC$3=9),Makrozyklus!BJ6,AND($AV$3=6,$BC$3=10),Makrozyklus!BP6)</f>
        <v/>
      </c>
      <c r="AJ16" s="273"/>
      <c r="AK16" s="273" t="str" cm="1">
        <f t="array" ref="AK16">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AND($AV$3=5,$BC$3=2),"",AND($AV$3=5,$BC$3=3),"",AND($AV$3=5,$BC$3=4),"",AND($AV$3=5,$BC$3=5),"",AND($AV$3=5,$BC$3=6),"",AND($AV$3=5,$BC$3=7),"",AND($AV$3=5,$BC$3=8),"",AND($AV$3=5,$BC$3=9),"",AND($AV$3=5,$BC$3=10),"",AND($AV$3=5,$BC$3=11),"",AND($AV$3=5,$BC$3=12),"",AND($AV$3=6,$BC$3=1),Makrozyklus!P6,AND($AV$3=6,$BC$3=2),Makrozyklus!V6,AND($AV$3=6,$BC$3=3),Makrozyklus!AB6,AND($AV$3=6,$BC$3=4),Makrozyklus!AH6,AND($AV$3=6,$BC$3=5),Makrozyklus!AN6,AND($AV$3=6,$BC$3=6),Makrozyklus!AT6,AND($AV$3=6,$BC$3=7),Makrozyklus!AZ6,AND($AV$3=6,$BC$3=8),Makrozyklus!#REF!,AND($AV$3=6,$BC$3=9),Makrozyklus!BK6,AND($AV$3=6,$BC$3=10),Makrozyklus!BQ6)</f>
        <v/>
      </c>
      <c r="AL16" s="273"/>
      <c r="AM16" s="273" t="str" cm="1">
        <f t="array" ref="AM16">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AND($AV$3=5,$BC$3=2),"",AND($AV$3=5,$BC$3=3),"",AND($AV$3=5,$BC$3=4),"",AND($AV$3=5,$BC$3=5),"",AND($AV$3=5,$BC$3=6),"",AND($AV$3=5,$BC$3=7),"",AND($AV$3=5,$BC$3=8),"",AND($AV$3=5,$BC$3=9),"",AND($AV$3=5,$BC$3=10),"",AND($AV$3=5,$BC$3=11),"",AND($AV$3=5,$BC$3=12),"",AND($AV$3=6,$BC$3=1),Makrozyklus!Q6,AND($AV$3=6,$BC$3=2),Makrozyklus!W6,AND($AV$3=6,$BC$3=3),Makrozyklus!AC6,AND($AV$3=6,$BC$3=4),Makrozyklus!AI6,AND($AV$3=6,$BC$3=5),Makrozyklus!AO6,AND($AV$3=6,$BC$3=6),Makrozyklus!AU6,AND($AV$3=6,$BC$3=7),Makrozyklus!BA6,AND($AV$3=6,$BC$3=8),Makrozyklus!BF6,AND($AV$3=6,$BC$3=9),Makrozyklus!BL6,AND($AV$3=6,$BC$3=10),Makrozyklus!BR6)</f>
        <v/>
      </c>
      <c r="AN16" s="273"/>
      <c r="AO16" s="12"/>
      <c r="AS16" s="88" t="s">
        <v>91</v>
      </c>
      <c r="AT16" s="89"/>
      <c r="AU16" s="89"/>
      <c r="AV16" s="89"/>
      <c r="AW16" s="89"/>
      <c r="AX16" s="89"/>
      <c r="AY16" s="89"/>
      <c r="AZ16" s="90"/>
      <c r="BA16" s="91" t="s">
        <v>92</v>
      </c>
      <c r="BB16" s="92"/>
      <c r="BC16" s="92"/>
      <c r="BD16" s="92"/>
      <c r="BE16" s="92"/>
      <c r="BF16" s="92"/>
      <c r="BG16" s="92"/>
      <c r="BH16" s="93"/>
      <c r="BQ16"/>
    </row>
    <row r="17" spans="1:69" s="7" customFormat="1" ht="32.25" customHeight="1" x14ac:dyDescent="0.25">
      <c r="A17" s="328" t="s">
        <v>45</v>
      </c>
      <c r="B17" s="329"/>
      <c r="C17" s="329"/>
      <c r="D17" s="330"/>
      <c r="E17" s="346" t="str" cm="1">
        <f t="array" ref="E17">_xlfn.IFS(AND($AV$3=3,$BC$3=1),"",AND($AV$3=3,$BC$3=2),Makrozyklus!F16,AND($AV$3=3,$BC$3=3),Makrozyklus!I16,AND($AV$3=3,$BC$3=4),Makrozyklus!L16,AND($AV$3=3,$BC$3=5),Makrozyklus!O16,AND($AV$3=3,$BC$3=6),Makrozyklus!R16,AND($AV$3=3,$BC$3=7),Makrozyklus!U16,AND($AV$3=3,$BC$3=8),Makrozyklus!X16,AND($AV$3=3,$BC$3=9),Makrozyklus!AA16,AND($AV$3=3,$BC$3=10),Makrozyklus!AD16,AND($AV$3=3,$BC$3=11),Makrozyklus!AG16,AND($AV$3=3,$BC$3=12),Makrozyklus!AJ16,AND($AV$3=3,$BC$3=13),Makrozyklus!AM16,AND($AV$3=3,$BC$3=14),Makrozyklus!AP16,AND($AV$3=3,$BC$3=15),Makrozyklus!AS16,AND($AV$3=3,$BC$3=16),Makrozyklus!AV16,AND($AV$3=3,$BC$3=17),Makrozyklus!AY16,AND($AV$3=3,$BC$3=18),Makrozyklus!BB16,AND($AV$3=3,$BC$3=19),Makrozyklus!BE16,AND($AV$3=4,$BC$3=1),"",AND($AV$3=4,$BC$3=2),Makrozyklus!F16,AND($AV$3=4,$BC$3=3),Makrozyklus!J16,AND($AV$3=4,$BC$3=4),Makrozyklus!N16,AND($AV$3=4,$BC$3=5),Makrozyklus!R16,AND($AV$3=4,$BC$3=6),Makrozyklus!V16,AND($AV$3=4,$BC$3=7),Makrozyklus!Z16,AND($AV$3=4,$BC$3=8),Makrozyklus!AD16,AND($AV$3=4,$BC$3=9),Makrozyklus!AH16,AND($AV$3=4,$BC$3=10),Makrozyklus!AL16,AND($AV$3=4,$BC$3=11),Makrozyklus!AP16,AND($AV$3=4,$BC$3=12),Makrozyklus!AT16,AND($AV$3=4,$BC$3=13),Makrozyklus!AX16,AND($AV$3=5,$BC$3=1),"",AND($AV$3=5,$BC$3=2),Makrozyklus!F16,AND($AV$3=5,$BC$3=3),Makrozyklus!K16,AND($AV$3=5,$BC$3=4),Makrozyklus!P16,AND($AV$3=5,$BC$3=5),Makrozyklus!U16,AND($AV$3=5,$BC$3=6),Makrozyklus!Z16,AND($AV$3=5,$BC$3=7),Makrozyklus!AE16,AND($AV$3=5,$BC$3=8),Makrozyklus!AJ16,AND($AV$3=5,$BC$3=9),Makrozyklus!AO16,AND($AV$3=5,$BC$3=10),Makrozyklus!AT16,AND($AV$3=5,$BC$3=11),Makrozyklus!AY16,AND($AV$3=5,$BC$3=12),Makrozyklus!BD16,AND($AV$3=6,$BC$3=1),"",AND($AV$3=6,$BC$3=2),Makrozyklus!F16,AND($AV$3=6,$BC$3=3),Makrozyklus!L16,AND($AV$3=6,$BC$3=4),Makrozyklus!R16,AND($AV$3=6,$BC$3=5),Makrozyklus!X16,AND($AV$3=6,$BC$3=6),Makrozyklus!AD16,AND($AV$3=6,$BC$3=7),Makrozyklus!AJ16,AND($AV$3=6,$BC$3=8),Makrozyklus!AP16,AND($AV$3=6,$BC$3=9),Makrozyklus!AV16,AND($AV$3=6,$BC$3=10),Makrozyklus!BB16)</f>
        <v/>
      </c>
      <c r="F17" s="272"/>
      <c r="G17" s="272" t="str" cm="1">
        <f t="array" ref="G17">_xlfn.IFS(AND($AV$3=3,$BC$3=1),"",AND($AV$3=3,$BC$3=2),Makrozyklus!G16,AND($AV$3=3,$BC$3=3),Makrozyklus!J16,AND($AV$3=3,$BC$3=4),Makrozyklus!M16,AND($AV$3=3,$BC$3=5),Makrozyklus!P16,AND($AV$3=3,$BC$3=6),Makrozyklus!S16,AND($AV$3=3,$BC$3=7),Makrozyklus!V16,AND($AV$3=3,$BC$3=8),Makrozyklus!Y16,AND($AV$3=3,$BC$3=9),Makrozyklus!AB16,AND($AV$3=3,$BC$3=10),Makrozyklus!AE16,AND($AV$3=3,$BC$3=11),Makrozyklus!AH16,AND($AV$3=3,$BC$3=12),Makrozyklus!AK16,AND($AV$3=3,$BC$3=13),Makrozyklus!AN16,AND($AV$3=3,$BC$3=14),Makrozyklus!AQ16,AND($AV$3=3,$BC$3=15),Makrozyklus!AT16,AND($AV$3=3,$BC$3=16),Makrozyklus!AW16,AND($AV$3=3,$BC$3=17),Makrozyklus!AZ16,AND($AV$3=3,$BC$3=18),Makrozyklus!BC16,AND($AV$3=3,$BC$3=19),0,AND($AV$3=4,$BC$3=1),"",AND($AV$3=4,$BC$3=2),Makrozyklus!G16,AND($AV$3=4,$BC$3=3),Makrozyklus!K16,AND($AV$3=4,$BC$3=4),Makrozyklus!O16,AND($AV$3=4,$BC$3=5),Makrozyklus!S16,AND($AV$3=4,$BC$3=6),Makrozyklus!W16,AND($AV$3=4,$BC$3=7),Makrozyklus!AA16,AND($AV$3=4,$BC$3=8),Makrozyklus!AE16,AND($AV$3=4,$BC$3=9),Makrozyklus!AI16,AND($AV$3=4,$BC$3=10),Makrozyklus!AM16,AND($AV$3=4,$BC$3=11),Makrozyklus!AQ16,AND($AV$3=4,$BC$3=12),Makrozyklus!AU16,AND($AV$3=4,$BC$3=13),Makrozyklus!AY16,AND($AV$3=5,$BC$3=1),"",AND($AV$3=5,$BC$3=2),Makrozyklus!G16,AND($AV$3=5,$BC$3=3),Makrozyklus!L16,AND($AV$3=5,$BC$3=4),Makrozyklus!Q16,AND($AV$3=5,$BC$3=5),Makrozyklus!V16,AND($AV$3=5,$BC$3=6),Makrozyklus!AA16,AND($AV$3=5,$BC$3=7),Makrozyklus!AF16,AND($AV$3=5,$BC$3=8),Makrozyklus!AK16,AND($AV$3=5,$BC$3=9),Makrozyklus!AP16,AND($AV$3=5,$BC$3=10),Makrozyklus!AU16,AND($AV$3=5,$BC$3=11),Makrozyklus!AZ16,AND($AV$3=5,$BC$3=12),Makrozyklus!BE16,AND($AV$3=6,$BC$3=1),"",AND($AV$3=6,$BC$3=2),Makrozyklus!G16,AND($AV$3=6,$BC$3=3),Makrozyklus!M16,AND($AV$3=6,$BC$3=4),Makrozyklus!S16,AND($AV$3=6,$BC$3=5),Makrozyklus!Y16,AND($AV$3=6,$BC$3=6),Makrozyklus!AE16,AND($AV$3=6,$BC$3=7),Makrozyklus!AK16,AND($AV$3=6,$BC$3=8),Makrozyklus!AQ16,AND($AV$3=6,$BC$3=9),Makrozyklus!AW16,AND($AV$3=6,$BC$3=10),Makrozyklus!BC16)</f>
        <v/>
      </c>
      <c r="H17" s="272"/>
      <c r="I17" s="272" t="str" cm="1">
        <f t="array" ref="I17">_xlfn.IFS(AND($AV$3=3,$BC$3=1),"",AND($AV$3=3,$BC$3=2),Makrozyklus!H16,AND($AV$3=3,$BC$3=3),Makrozyklus!K16,AND($AV$3=3,$BC$3=4),Makrozyklus!N16,AND($AV$3=3,$BC$3=5),Makrozyklus!Q16,AND($AV$3=3,$BC$3=6),Makrozyklus!T16,AND($AV$3=3,$BC$3=7),Makrozyklus!W16,AND($AV$3=3,$BC$3=8),Makrozyklus!Z16,AND($AV$3=3,$BC$3=9),Makrozyklus!AC16,AND($AV$3=3,$BC$3=10),Makrozyklus!AF16,AND($AV$3=3,$BC$3=11),Makrozyklus!AI16,AND($AV$3=3,$BC$3=12),Makrozyklus!AL16,AND($AV$3=3,$BC$3=13),Makrozyklus!AO16,AND($AV$3=3,$BC$3=14),Makrozyklus!AR16,AND($AV$3=3,$BC$3=15),Makrozyklus!AU16,AND($AV$3=3,$BC$3=16),Makrozyklus!AX16,AND($AV$3=3,$BC$3=17),Makrozyklus!BA16,AND($AV$3=3,$BC$3=18),Makrozyklus!BD16,AND($AV$3=3,$BC$3=19),Makrozyklus!BF16,AND($AV$3=4,$BC$3=1),"",AND($AV$3=4,$BC$3=2),Makrozyklus!H16,AND($AV$3=4,$BC$3=3),Makrozyklus!L16,AND($AV$3=4,$BC$3=4),Makrozyklus!P16,AND($AV$3=4,$BC$3=5),Makrozyklus!T16,AND($AV$3=4,$BC$3=6),Makrozyklus!X16,AND($AV$3=4,$BC$3=7),Makrozyklus!AB16,AND($AV$3=4,$BC$3=8),Makrozyklus!AF16,AND($AV$3=4,$BC$3=9),Makrozyklus!AJ16,AND($AV$3=4,$BC$3=10),Makrozyklus!AN16,AND($AV$3=4,$BC$3=11),Makrozyklus!AR16,AND($AV$3=4,$BC$3=12),Makrozyklus!AV16,AND($AV$3=4,$BC$3=13),Makrozyklus!AZ16,AND($AV$3=5,$BC$3=1),"",AND($AV$3=5,$BC$3=2),Makrozyklus!H16,AND($AV$3=5,$BC$3=3),Makrozyklus!M16,AND($AV$3=5,$BC$3=4),Makrozyklus!R16,AND($AV$3=5,$BC$3=5),Makrozyklus!W16,AND($AV$3=5,$BC$3=6),Makrozyklus!AB16,AND($AV$3=5,$BC$3=7),Makrozyklus!AG16,AND($AV$3=5,$BC$3=8),Makrozyklus!AL16,AND($AV$3=5,$BC$3=9),Makrozyklus!AQ16,AND($AV$3=5,$BC$3=10),Makrozyklus!AV16,AND($AV$3=5,$BC$3=11),Makrozyklus!BA16,AND($AV$3=5,$BC$3=12),0,AND($AV$3=6,$BC$3=1),"",AND($AV$3=6,$BC$3=2),Makrozyklus!H16,AND($AV$3=6,$BC$3=3),Makrozyklus!N16,AND($AV$3=6,$BC$3=4),Makrozyklus!T16,AND($AV$3=6,$BC$3=5),Makrozyklus!Z16,AND($AV$3=6,$BC$3=6),Makrozyklus!AF16,AND($AV$3=6,$BC$3=7),Makrozyklus!AL16,AND($AV$3=6,$BC$3=8),Makrozyklus!AR16,AND($AV$3=6,$BC$3=9),Makrozyklus!AX16,AND($AV$3=6,$BC$3=10),Makrozyklus!BD16)</f>
        <v/>
      </c>
      <c r="J17" s="272"/>
      <c r="K17" s="272" t="str" cm="1">
        <f t="array" ref="K17">_xlfn.IFS(AND($AV$3=3,$BC$3=1),Makrozyklus!F16,AND($AV$3=3,$BC$3=2),Makrozyklus!I16,AND($AV$3=3,$BC$3=3),Makrozyklus!L16,AND($AV$3=3,$BC$3=4),Makrozyklus!O16,AND($AV$3=3,$BC$3=5),Makrozyklus!R16,AND($AV$3=3,$BC$3=6),Makrozyklus!U16,AND($AV$3=3,$BC$3=7),Makrozyklus!X16,AND($AV$3=3,$BC$3=8),Makrozyklus!AA16,AND($AV$3=3,$BC$3=9),Makrozyklus!AD16,AND($AV$3=3,$BC$3=10),Makrozyklus!AG16,AND($AV$3=3,$BC$3=11),Makrozyklus!AJ16,AND($AV$3=3,$BC$3=12),Makrozyklus!AM16,AND($AV$3=3,$BC$3=13),Makrozyklus!AP16,AND($AV$3=3,$BC$3=14),Makrozyklus!AS16,AND($AV$3=3,$BC$3=15),Makrozyklus!AV16,AND($AV$3=3,$BC$3=16),Makrozyklus!AY16,AND($AV$3=3,$BC$3=17),Makrozyklus!BB16,AND($AV$3=3,$BC$3=18),Makrozyklus!BE16,AND($AV$3=3,$BC$3=19),Makrozyklus!BG16,AND($AV$3=4,$BC$3=1),"",AND($AV$3=4,$BC$3=2),Makrozyklus!I16,AND($AV$3=4,$BC$3=3),Makrozyklus!M16,AND($AV$3=4,$BC$3=4),Makrozyklus!Q16,AND($AV$3=4,$BC$3=5),Makrozyklus!U16,AND($AV$3=4,$BC$3=6),Makrozyklus!Y16,AND($AV$3=4,$BC$3=7),Makrozyklus!AC16,AND($AV$3=4,$BC$3=8),Makrozyklus!AG16,AND($AV$3=4,$BC$3=9),Makrozyklus!AK16,AND($AV$3=4,$BC$3=10),Makrozyklus!AO16,AND($AV$3=4,$BC$3=11),Makrozyklus!AS16,AND($AV$3=4,$BC$3=12),Makrozyklus!AW16,AND($AV$3=4,$BC$3=13),Makrozyklus!BA16,AND($AV$3=5,$BC$3=1),"",AND($AV$3=5,$BC$3=2),Makrozyklus!I16,AND($AV$3=5,$BC$3=3),Makrozyklus!N16,AND($AV$3=5,$BC$3=4),Makrozyklus!S16,AND($AV$3=5,$BC$3=5),Makrozyklus!X16,AND($AV$3=5,$BC$3=6),Makrozyklus!AC16,AND($AV$3=5,$BC$3=7),Makrozyklus!AH16,AND($AV$3=5,$BC$3=8),Makrozyklus!AM16,AND($AV$3=5,$BC$3=9),Makrozyklus!AR16,AND($AV$3=5,$BC$3=10),Makrozyklus!AW16,AND($AV$3=5,$BC$3=11),Makrozyklus!BB16,AND($AV$3=5,$BC$3=12),Makrozyklus!BF16,AND($AV$3=6,$BC$3=1),"",AND($AV$3=6,$BC$3=2),Makrozyklus!I16,AND($AV$3=6,$BC$3=3),Makrozyklus!O16,AND($AV$3=6,$BC$3=4),Makrozyklus!U16,AND($AV$3=6,$BC$3=5),Makrozyklus!AA16,AND($AV$3=6,$BC$3=6),Makrozyklus!AG16,AND($AV$3=6,$BC$3=7),Makrozyklus!AM16,AND($AV$3=6,$BC$3=8),Makrozyklus!AS16,AND($AV$3=6,$BC$3=9),Makrozyklus!AY16,AND($AV$3=6,$BC$3=10),Makrozyklus!BE16)</f>
        <v/>
      </c>
      <c r="L17" s="272"/>
      <c r="M17" s="272" cm="1">
        <f t="array" ref="M17">_xlfn.IFS(AND($AV$3=3,$BC$3=1),Makrozyklus!G16,AND($AV$3=3,$BC$3=2),Makrozyklus!J16,AND($AV$3=3,$BC$3=3),Makrozyklus!M16,AND($AV$3=3,$BC$3=4),Makrozyklus!P16,AND($AV$3=3,$BC$3=5),Makrozyklus!S16,AND($AV$3=3,$BC$3=6),Makrozyklus!V16,AND($AV$3=3,$BC$3=7),Makrozyklus!Y16,AND($AV$3=3,$BC$3=8),Makrozyklus!AB16,AND($AV$3=3,$BC$3=9),Makrozyklus!AE16,AND($AV$3=3,$BC$3=10),Makrozyklus!AH16,AND($AV$3=3,$BC$3=11),Makrozyklus!AK16,AND($AV$3=3,$BC$3=12),Makrozyklus!AN16,AND($AV$3=3,$BC$3=13),Makrozyklus!AQ16,AND($AV$3=3,$BC$3=14),Makrozyklus!AT16,AND($AV$3=3,$BC$3=15),Makrozyklus!AW16,AND($AV$3=3,$BC$3=16),Makrozyklus!AZ16,AND($AV$3=3,$BC$3=17),Makrozyklus!BC16,AND($AV$3=3,$BC$3=18),0,AND($AV$3=3,$BC$3=19),Makrozyklus!BH16,AND($AV$3=4,$BC$3=1),Makrozyklus!F16,AND($AV$3=4,$BC$3=2),Makrozyklus!J16,AND($AV$3=4,$BC$3=3),Makrozyklus!N16,AND($AV$3=4,$BC$3=4),Makrozyklus!R16,AND($AV$3=4,$BC$3=5),Makrozyklus!V16,AND($AV$3=4,$BC$3=6),Makrozyklus!Z16,AND($AV$3=4,$BC$3=7),Makrozyklus!AD16,AND($AV$3=4,$BC$3=8),Makrozyklus!AH16,AND($AV$3=4,$BC$3=9),Makrozyklus!AL16,AND($AV$3=4,$BC$3=10),Makrozyklus!AP16,AND($AV$3=4,$BC$3=11),Makrozyklus!AT16,AND($AV$3=4,$BC$3=12),Makrozyklus!AX16,AND($AV$3=4,$BC$3=13),Makrozyklus!BB16,AND($AV$3=5,$BC$3=1),"",AND($AV$3=5,$BC$3=2),Makrozyklus!J16,AND($AV$3=5,$BC$3=3),Makrozyklus!O16,AND($AV$3=5,$BC$3=4),Makrozyklus!T16,AND($AV$3=5,$BC$3=5),Makrozyklus!Y16,AND($AV$3=5,$BC$3=6),Makrozyklus!AD16,AND($AV$3=5,$BC$3=7),Makrozyklus!AI16,AND($AV$3=5,$BC$3=8),Makrozyklus!AN16,AND($AV$3=5,$BC$3=9),Makrozyklus!AS16,AND($AV$3=5,$BC$3=10),Makrozyklus!AX16,AND($AV$3=5,$BC$3=11),Makrozyklus!BC16,AND($AV$3=5,$BC$3=12),Makrozyklus!BG16,AND($AV$3=6,$BC$3=1),"",AND($AV$3=6,$BC$3=2),Makrozyklus!J16,AND($AV$3=6,$BC$3=3),Makrozyklus!P16,AND($AV$3=6,$BC$3=4),Makrozyklus!V16,AND($AV$3=6,$BC$3=5),Makrozyklus!AB16,AND($AV$3=6,$BC$3=6),Makrozyklus!AH16,AND($AV$3=6,$BC$3=7),Makrozyklus!AN16,AND($AV$3=6,$BC$3=8),Makrozyklus!AT16,AND($AV$3=6,$BC$3=9),Makrozyklus!AZ16,AND($AV$3=6,$BC$3=10),0)</f>
        <v>0</v>
      </c>
      <c r="N17" s="272"/>
      <c r="O17" s="272" cm="1">
        <f t="array" ref="O17">_xlfn.IFS(AND($AV$3=3,$BC$3=1),Makrozyklus!H16,AND($AV$3=3,$BC$3=2),Makrozyklus!K16,AND($AV$3=3,$BC$3=3),Makrozyklus!N16,AND($AV$3=3,$BC$3=4),Makrozyklus!Q16,AND($AV$3=3,$BC$3=5),Makrozyklus!T16,AND($AV$3=3,$BC$3=6),Makrozyklus!W16,AND($AV$3=3,$BC$3=7),Makrozyklus!Z16,AND($AV$3=3,$BC$3=8),Makrozyklus!AC16,AND($AV$3=3,$BC$3=9),Makrozyklus!AF16,AND($AV$3=3,$BC$3=10),Makrozyklus!AI16,AND($AV$3=3,$BC$3=11),Makrozyklus!AL16,AND($AV$3=3,$BC$3=12),Makrozyklus!AO16,AND($AV$3=3,$BC$3=13),Makrozyklus!AR16,AND($AV$3=3,$BC$3=14),Makrozyklus!AU16,AND($AV$3=3,$BC$3=15),Makrozyklus!AX16,AND($AV$3=3,$BC$3=16),Makrozyklus!BA16,AND($AV$3=3,$BC$3=17),Makrozyklus!BD16,AND($AV$3=3,$BC$3=18),Makrozyklus!BF16,AND($AV$3=3,$BC$3=19),Makrozyklus!BI16,AND($AV$3=4,$BC$3=1),Makrozyklus!G16,AND($AV$3=4,$BC$3=2),Makrozyklus!K16,AND($AV$3=4,$BC$3=3),Makrozyklus!O16,AND($AV$3=4,$BC$3=4),Makrozyklus!S16,AND($AV$3=4,$BC$3=5),Makrozyklus!W16,AND($AV$3=4,$BC$3=6),Makrozyklus!AA16,AND($AV$3=4,$BC$3=7),Makrozyklus!AE16,AND($AV$3=4,$BC$3=8),Makrozyklus!AI16,AND($AV$3=4,$BC$3=9),Makrozyklus!AM16,AND($AV$3=4,$BC$3=10),Makrozyklus!AQ16,AND($AV$3=4,$BC$3=11),Makrozyklus!AU16,AND($AV$3=4,$BC$3=12),Makrozyklus!AY16,AND($AV$3=4,$BC$3=13),Makrozyklus!BC16,AND($AV$3=5,$BC$3=1),Makrozyklus!F16,AND($AV$3=5,$BC$3=2),Makrozyklus!K16,AND($AV$3=5,$BC$3=3),Makrozyklus!P16,AND($AV$3=5,$BC$3=4),Makrozyklus!U16,AND($AV$3=5,$BC$3=5),Makrozyklus!Z16,AND($AV$3=5,$BC$3=6),Makrozyklus!AE16,AND($AV$3=5,$BC$3=7),Makrozyklus!AJ16,AND($AV$3=5,$BC$3=8),Makrozyklus!AO16,AND($AV$3=5,$BC$3=9),Makrozyklus!AT16,AND($AV$3=5,$BC$3=10),Makrozyklus!AY16,AND($AV$3=5,$BC$3=11),Makrozyklus!BD16,AND($AV$3=5,$BC$3=12),Makrozyklus!BH16,AND($AV$3=6,$BC$3=1),"",AND($AV$3=6,$BC$3=2),Makrozyklus!K16,AND($AV$3=6,$BC$3=3),Makrozyklus!Q16,AND($AV$3=6,$BC$3=4),Makrozyklus!W16,AND($AV$3=6,$BC$3=5),Makrozyklus!AC16,AND($AV$3=6,$BC$3=6),Makrozyklus!AI16,AND($AV$3=6,$BC$3=7),Makrozyklus!AO16,AND($AV$3=6,$BC$3=8),Makrozyklus!AU16,AND($AV$3=6,$BC$3=9),Makrozyklus!BA16,AND($AV$3=6,$BC$3=10),Makrozyklus!BF16)</f>
        <v>0</v>
      </c>
      <c r="P17" s="272"/>
      <c r="Q17" s="272" cm="1">
        <f t="array" ref="Q17">_xlfn.IFS(AND($AV$3=3,$BC$3=1),Makrozyklus!I16,AND($AV$3=3,$BC$3=2),Makrozyklus!L16,AND($AV$3=3,$BC$3=3),Makrozyklus!O16,AND($AV$3=3,$BC$3=4),Makrozyklus!R16,AND($AV$3=3,$BC$3=5),Makrozyklus!U16,AND($AV$3=3,$BC$3=6),Makrozyklus!X16,AND($AV$3=3,$BC$3=7),Makrozyklus!AA16,AND($AV$3=3,$BC$3=8),Makrozyklus!AD16,AND($AV$3=3,$BC$3=9),Makrozyklus!AG16,AND($AV$3=3,$BC$3=10),Makrozyklus!AJ16,AND($AV$3=3,$BC$3=11),Makrozyklus!AM16,AND($AV$3=3,$BC$3=12),Makrozyklus!AP16,AND($AV$3=3,$BC$3=13),Makrozyklus!AS16,AND($AV$3=3,$BC$3=14),Makrozyklus!AV16,AND($AV$3=3,$BC$3=15),Makrozyklus!AY16,AND($AV$3=3,$BC$3=16),Makrozyklus!BB16,AND($AV$3=3,$BC$3=17),Makrozyklus!BE16,AND($AV$3=3,$BC$3=18),Makrozyklus!BG16,AND($AV$3=3,$BC$3=19),Makrozyklus!BJ16,AND($AV$3=4,$BC$3=1),Makrozyklus!H16,AND($AV$3=4,$BC$3=2),Makrozyklus!L16,AND($AV$3=4,$BC$3=3),Makrozyklus!P16,AND($AV$3=4,$BC$3=4),Makrozyklus!T16,AND($AV$3=4,$BC$3=5),Makrozyklus!X16,AND($AV$3=4,$BC$3=6),Makrozyklus!AB16,AND($AV$3=4,$BC$3=7),Makrozyklus!AF16,AND($AV$3=4,$BC$3=8),Makrozyklus!AJ16,AND($AV$3=4,$BC$3=9),Makrozyklus!AN16,AND($AV$3=4,$BC$3=10),Makrozyklus!AR16,AND($AV$3=4,$BC$3=11),Makrozyklus!AV16,AND($AV$3=4,$BC$3=12),Makrozyklus!AZ16,AND($AV$3=4,$BC$3=13),Makrozyklus!BD16,AND($AV$3=5,$BC$3=1),Makrozyklus!G16,AND($AV$3=5,$BC$3=2),Makrozyklus!L16,AND($AV$3=5,$BC$3=3),Makrozyklus!Q16,AND($AV$3=5,$BC$3=4),Makrozyklus!V16,AND($AV$3=5,$BC$3=5),Makrozyklus!AA16,AND($AV$3=5,$BC$3=6),Makrozyklus!AF16,AND($AV$3=5,$BC$3=7),Makrozyklus!AK16,AND($AV$3=5,$BC$3=8),Makrozyklus!AP16,AND($AV$3=5,$BC$3=9),Makrozyklus!AU16,AND($AV$3=5,$BC$3=10),Makrozyklus!AZ16,AND($AV$3=5,$BC$3=11),Makrozyklus!BE16,AND($AV$3=5,$BC$3=12),Makrozyklus!BI16,AND($AV$3=6,$BC$3=1),Makrozyklus!F16,AND($AV$3=6,$BC$3=2),Makrozyklus!L16,AND($AV$3=6,$BC$3=3),Makrozyklus!R16,AND($AV$3=6,$BC$3=4),Makrozyklus!X16,AND($AV$3=6,$BC$3=5),Makrozyklus!AD16,AND($AV$3=6,$BC$3=6),Makrozyklus!AJ16,AND($AV$3=6,$BC$3=7),Makrozyklus!AP16,AND($AV$3=6,$BC$3=8),Makrozyklus!AV16,AND($AV$3=6,$BC$3=9),Makrozyklus!BB16,AND($AV$3=6,$BC$3=10),Makrozyklus!BG16)</f>
        <v>0</v>
      </c>
      <c r="R17" s="272"/>
      <c r="S17" s="272" cm="1">
        <f t="array" ref="S17">_xlfn.IFS(AND($AV$3=3,$BC$3=1),Makrozyklus!J16,AND($AV$3=3,$BC$3=2),Makrozyklus!M16,AND($AV$3=3,$BC$3=3),Makrozyklus!P16,AND($AV$3=3,$BC$3=4),Makrozyklus!S16,AND($AV$3=3,$BC$3=5),Makrozyklus!V16,AND($AV$3=3,$BC$3=6),Makrozyklus!Y16,AND($AV$3=3,$BC$3=7),Makrozyklus!AB16,AND($AV$3=3,$BC$3=8),Makrozyklus!AE16,AND($AV$3=3,$BC$3=9),Makrozyklus!AH16,AND($AV$3=3,$BC$3=10),Makrozyklus!AK16,AND($AV$3=3,$BC$3=11),Makrozyklus!AN16,AND($AV$3=3,$BC$3=12),Makrozyklus!AQ16,AND($AV$3=3,$BC$3=13),Makrozyklus!AT16,AND($AV$3=3,$BC$3=14),Makrozyklus!AW16,AND($AV$3=3,$BC$3=15),Makrozyklus!AZ16,AND($AV$3=3,$BC$3=16),Makrozyklus!BC16,AND($AV$3=3,$BC$3=17),0,AND($AV$3=3,$BC$3=18),Makrozyklus!BH16,AND($AV$3=3,$BC$3=19),Makrozyklus!BK16,AND($AV$3=4,$BC$3=1),Makrozyklus!I16,AND($AV$3=4,$BC$3=2),Makrozyklus!M16,AND($AV$3=4,$BC$3=3),Makrozyklus!Q16,AND($AV$3=4,$BC$3=4),Makrozyklus!U16,AND($AV$3=4,$BC$3=5),Makrozyklus!Y16,AND($AV$3=4,$BC$3=6),Makrozyklus!AC16,AND($AV$3=4,$BC$3=7),Makrozyklus!AG16,AND($AV$3=4,$BC$3=8),Makrozyklus!AK16,AND($AV$3=4,$BC$3=9),Makrozyklus!AO16,AND($AV$3=4,$BC$3=10),Makrozyklus!AS16,AND($AV$3=4,$BC$3=11),Makrozyklus!AW16,AND($AV$3=4,$BC$3=12),Makrozyklus!BA16,AND($AV$3=4,$BC$3=13),Makrozyklus!BE16,AND($AV$3=5,$BC$3=1),Makrozyklus!H16,AND($AV$3=5,$BC$3=2),Makrozyklus!M16,AND($AV$3=5,$BC$3=3),Makrozyklus!R16,AND($AV$3=5,$BC$3=4),Makrozyklus!W16,AND($AV$3=5,$BC$3=5),Makrozyklus!AB16,AND($AV$3=5,$BC$3=6),Makrozyklus!AG16,AND($AV$3=5,$BC$3=7),Makrozyklus!AL16,AND($AV$3=5,$BC$3=8),Makrozyklus!AQ16,AND($AV$3=5,$BC$3=9),Makrozyklus!AV16,AND($AV$3=5,$BC$3=10),Makrozyklus!BA16,AND($AV$3=5,$BC$3=11),0,AND($AV$3=5,$BC$3=12),Makrozyklus!BJ16,AND($AV$3=6,$BC$3=1),Makrozyklus!G16,AND($AV$3=6,$BC$3=2),Makrozyklus!M16,AND($AV$3=6,$BC$3=3),Makrozyklus!S16,AND($AV$3=6,$BC$3=4),Makrozyklus!Y16,AND($AV$3=6,$BC$3=5),Makrozyklus!AE16,AND($AV$3=6,$BC$3=6),Makrozyklus!AK16,AND($AV$3=6,$BC$3=7),Makrozyklus!AQ16,AND($AV$3=6,$BC$3=8),Makrozyklus!AW16,AND($AV$3=6,$BC$3=9),Makrozyklus!BC16,AND($AV$3=6,$BC$3=10),Makrozyklus!BH16)</f>
        <v>0</v>
      </c>
      <c r="T17" s="272"/>
      <c r="U17" s="272" cm="1">
        <f t="array" ref="U17">_xlfn.IFS(AND($AV$3=3,$BC$3=1),Makrozyklus!K16,AND($AV$3=3,$BC$3=2),Makrozyklus!N16,AND($AV$3=3,$BC$3=3),Makrozyklus!Q16,AND($AV$3=3,$BC$3=4),Makrozyklus!T16,AND($AV$3=3,$BC$3=5),Makrozyklus!W16,AND($AV$3=3,$BC$3=6),Makrozyklus!Z16,AND($AV$3=3,$BC$3=7),Makrozyklus!AC16,AND($AV$3=3,$BC$3=8),Makrozyklus!AF16,AND($AV$3=3,$BC$3=9),Makrozyklus!AI16,AND($AV$3=3,$BC$3=10),Makrozyklus!AL16,AND($AV$3=3,$BC$3=11),Makrozyklus!AO16,AND($AV$3=3,$BC$3=12),Makrozyklus!AR16,AND($AV$3=3,$BC$3=13),Makrozyklus!AU16,AND($AV$3=3,$BC$3=14),Makrozyklus!AX16,AND($AV$3=3,$BC$3=15),Makrozyklus!BA16,AND($AV$3=3,$BC$3=16),Makrozyklus!BD16,AND($AV$3=3,$BC$3=17),Makrozyklus!BF16,AND($AV$3=3,$BC$3=18),Makrozyklus!BI16,AND($AV$3=3,$BC$3=19),Makrozyklus!BL16,AND($AV$3=4,$BC$3=1),Makrozyklus!J16,AND($AV$3=4,$BC$3=2),Makrozyklus!N16,AND($AV$3=4,$BC$3=3),Makrozyklus!R16,AND($AV$3=4,$BC$3=4),Makrozyklus!V16,AND($AV$3=4,$BC$3=5),Makrozyklus!Z16,AND($AV$3=4,$BC$3=6),Makrozyklus!AD16,AND($AV$3=4,$BC$3=7),Makrozyklus!AH16,AND($AV$3=4,$BC$3=8),Makrozyklus!AL16,AND($AV$3=4,$BC$3=9),Makrozyklus!AP16,AND($AV$3=4,$BC$3=10),Makrozyklus!AT16,AND($AV$3=4,$BC$3=11),Makrozyklus!AX16,AND($AV$3=4,$BC$3=12),Makrozyklus!BB16,AND($AV$3=4,$BC$3=13),0,AND($AV$3=5,$BC$3=1),Makrozyklus!I16,AND($AV$3=5,$BC$3=2),Makrozyklus!N16,AND($AV$3=5,$BC$3=3),Makrozyklus!S16,AND($AV$3=5,$BC$3=4),Makrozyklus!X16,AND($AV$3=5,$BC$3=5),Makrozyklus!AC16,AND($AV$3=5,$BC$3=6),Makrozyklus!AH16,AND($AV$3=5,$BC$3=7),Makrozyklus!AM16,AND($AV$3=5,$BC$3=8),Makrozyklus!AR16,AND($AV$3=5,$BC$3=9),Makrozyklus!AW16,AND($AV$3=5,$BC$3=10),Makrozyklus!BB16,AND($AV$3=5,$BC$3=11),Makrozyklus!BF16,AND($AV$3=5,$BC$3=12),Makrozyklus!BK16,AND($AV$3=6,$BC$3=1),Makrozyklus!H16,AND($AV$3=6,$BC$3=2),Makrozyklus!N16,AND($AV$3=6,$BC$3=3),Makrozyklus!T16,AND($AV$3=6,$BC$3=4),Makrozyklus!Z16,AND($AV$3=6,$BC$3=5),Makrozyklus!AF16,AND($AV$3=6,$BC$3=6),Makrozyklus!AL16,AND($AV$3=6,$BC$3=7),Makrozyklus!AR16,AND($AV$3=6,$BC$3=8),Makrozyklus!AX16,AND($AV$3=6,$BC$3=9),Makrozyklus!BD16,AND($AV$3=6,$BC$3=10),Makrozyklus!BI16)</f>
        <v>0</v>
      </c>
      <c r="V17" s="272"/>
      <c r="W17" s="272" cm="1">
        <f t="array" ref="W17">_xlfn.IFS(AND($AV$3=3,$BC$3=1),"",AND($AV$3=3,$BC$3=2),"",AND($AV$3=3,$BC$3=3),"",AND($AV$3=3,$BC$3=4),"",AND($AV$3=3,$BC$3=5),"",AND($AV$3=3,$BC$3=6),"",AND($AV$3=3,$BC$3=7),"",AND($AV$3=3,$BC$3=8),"",AND($AV$3=3,$BC$3=9),"",AND($AV$3=3,$BC$3=10),"",AND($AV$3=3,$BC$3=11),"",AND($AV$3=3,$BC$3=12),"",AND($AV$3=3,$BC$3=13),"",AND($AV$3=3,$BC$3=14),"",AND($AV$3=3,$BC$3=15),"",AND($AV$3=3,$BC$3=16),"",AND($AV$3=3,$BC$3=17),"",AND($AV$3=3,$BC$3=18),"",AND($AV$3=3,$BC$3=19),"",AND($AV$3=4,$BC$3=1),Makrozyklus!K16,AND($AV$3=4,$BC$3=2),Makrozyklus!O16,AND($AV$3=4,$BC$3=3),Makrozyklus!S16,AND($AV$3=4,$BC$3=4),Makrozyklus!W16,AND($AV$3=4,$BC$3=5),Makrozyklus!AA16,AND($AV$3=4,$BC$3=6),Makrozyklus!AE16,AND($AV$3=4,$BC$3=7),Makrozyklus!AI16,AND($AV$3=4,$BC$3=8),Makrozyklus!AM16,AND($AV$3=4,$BC$3=9),Makrozyklus!AQ16,AND($AV$3=4,$BC$3=10),Makrozyklus!AU16,AND($AV$3=4,$BC$3=11),Makrozyklus!AY16,AND($AV$3=4,$BC$3=12),Makrozyklus!BC16,AND($AV$3=4,$BC$3=13),Makrozyklus!BF16,AND($AV$3=5,$BC$3=1),Makrozyklus!J16,AND($AV$3=5,$BC$3=2),Makrozyklus!O16,AND($AV$3=5,$BC$3=3),Makrozyklus!T16,AND($AV$3=5,$BC$3=4),Makrozyklus!Y16,AND($AV$3=5,$BC$3=5),Makrozyklus!AD16,AND($AV$3=5,$BC$3=6),Makrozyklus!AI16,AND($AV$3=5,$BC$3=7),Makrozyklus!AN16,AND($AV$3=5,$BC$3=8),Makrozyklus!AS16,AND($AV$3=5,$BC$3=9),Makrozyklus!AX16,AND($AV$3=5,$BC$3=10),Makrozyklus!BC16,AND($AV$3=5,$BC$3=11),Makrozyklus!BG16,AND($AV$3=5,$BC$3=12),Makrozyklus!BL16,AND($AV$3=6,$BC$3=1),Makrozyklus!I16,AND($AV$3=6,$BC$3=2),Makrozyklus!O16,AND($AV$3=6,$BC$3=3),Makrozyklus!U16,AND($AV$3=6,$BC$3=4),Makrozyklus!AA16,AND($AV$3=6,$BC$3=5),Makrozyklus!AG16,AND($AV$3=6,$BC$3=6),Makrozyklus!AM16,AND($AV$3=6,$BC$3=7),Makrozyklus!AS16,AND($AV$3=6,$BC$3=8),Makrozyklus!AY16,AND($AV$3=6,$BC$3=9),Makrozyklus!BE16,AND($AV$3=6,$BC$3=10),Makrozyklus!BJ16)</f>
        <v>0</v>
      </c>
      <c r="X17" s="272"/>
      <c r="Y17" s="272" cm="1">
        <f t="array" ref="Y17">_xlfn.IFS(AND($AV$3=3,$BC$3=1),"",AND($AV$3=3,$BC$3=2),"",AND($AV$3=3,$BC$3=3),"",AND($AV$3=3,$BC$3=4),"",AND($AV$3=3,$BC$3=5),"",AND($AV$3=3,$BC$3=6),"",AND($AV$3=3,$BC$3=7),"",AND($AV$3=3,$BC$3=8),"",AND($AV$3=3,$BC$3=9),"",AND($AV$3=3,$BC$3=10),"",AND($AV$3=3,$BC$3=11),"",AND($AV$3=3,$BC$3=12),"",AND($AV$3=3,$BC$3=13),"",AND($AV$3=3,$BC$3=14),"",AND($AV$3=3,$BC$3=15),"",AND($AV$3=3,$BC$3=16),"",AND($AV$3=3,$BC$3=17),"",AND($AV$3=3,$BC$3=18),"",AND($AV$3=3,$BC$3=19),"",AND($AV$3=4,$BC$3=1),Makrozyklus!L16,AND($AV$3=4,$BC$3=2),Makrozyklus!P16,AND($AV$3=4,$BC$3=3),Makrozyklus!T16,AND($AV$3=4,$BC$3=4),Makrozyklus!X16,AND($AV$3=4,$BC$3=5),Makrozyklus!AB16,AND($AV$3=4,$BC$3=6),Makrozyklus!AF16,AND($AV$3=4,$BC$3=7),Makrozyklus!AJ16,AND($AV$3=4,$BC$3=8),Makrozyklus!AN16,AND($AV$3=4,$BC$3=9),Makrozyklus!AR16,AND($AV$3=4,$BC$3=10),Makrozyklus!AV16,AND($AV$3=4,$BC$3=11),Makrozyklus!AZ16,AND($AV$3=4,$BC$3=12),Makrozyklus!BD16,AND($AV$3=4,$BC$3=13),Makrozyklus!BG16,AND($AV$3=5,$BC$3=1),Makrozyklus!K16,AND($AV$3=5,$BC$3=2),Makrozyklus!P16,AND($AV$3=5,$BC$3=3),Makrozyklus!U16,AND($AV$3=5,$BC$3=4),Makrozyklus!Z16,AND($AV$3=5,$BC$3=5),Makrozyklus!AE16,AND($AV$3=5,$BC$3=6),Makrozyklus!AJ16,AND($AV$3=5,$BC$3=7),Makrozyklus!AO16,AND($AV$3=5,$BC$3=8),Makrozyklus!AT16,AND($AV$3=5,$BC$3=9),Makrozyklus!AY16,AND($AV$3=5,$BC$3=10),Makrozyklus!BD16,AND($AV$3=5,$BC$3=11),Makrozyklus!BH16,AND($AV$3=5,$BC$3=12),Makrozyklus!BM16,AND($AV$3=6,$BC$3=1),Makrozyklus!J16,AND($AV$3=6,$BC$3=2),Makrozyklus!P16,AND($AV$3=6,$BC$3=3),Makrozyklus!V16,AND($AV$3=6,$BC$3=4),Makrozyklus!AB16,AND($AV$3=6,$BC$3=5),Makrozyklus!AH16,AND($AV$3=6,$BC$3=6),Makrozyklus!AN16,AND($AV$3=6,$BC$3=7),Makrozyklus!AT16,AND($AV$3=6,$BC$3=8),Makrozyklus!AZ16,AND($AV$3=6,$BC$3=9),0,AND($AV$3=6,$BC$3=10),Makrozyklus!BK16)</f>
        <v>0</v>
      </c>
      <c r="Z17" s="272"/>
      <c r="AA17" s="272" cm="1">
        <f t="array" ref="AA17">_xlfn.IFS(AND($AV$3=3,$BC$3=1),"",AND($AV$3=3,$BC$3=2),"",AND($AV$3=3,$BC$3=3),"",AND($AV$3=3,$BC$3=4),"",AND($AV$3=3,$BC$3=5),"",AND($AV$3=3,$BC$3=6),"",AND($AV$3=3,$BC$3=7),"",AND($AV$3=3,$BC$3=8),"",AND($AV$3=3,$BC$3=9),"",AND($AV$3=3,$BC$3=10),"",AND($AV$3=3,$BC$3=11),"",AND($AV$3=3,$BC$3=12),"",AND($AV$3=3,$BC$3=13),"",AND($AV$3=3,$BC$3=14),"",AND($AV$3=3,$BC$3=15),"",AND($AV$3=3,$BC$3=16),"",AND($AV$3=3,$BC$3=17),"",AND($AV$3=3,$BC$3=18),"",AND($AV$3=3,$BC$3=19),"",AND($AV$3=4,$BC$3=1),Makrozyklus!M16,AND($AV$3=4,$BC$3=2),Makrozyklus!Q16,AND($AV$3=4,$BC$3=3),Makrozyklus!U16,AND($AV$3=4,$BC$3=4),Makrozyklus!Y16,AND($AV$3=4,$BC$3=5),Makrozyklus!AC16,AND($AV$3=4,$BC$3=6),Makrozyklus!AG16,AND($AV$3=4,$BC$3=7),Makrozyklus!AK16,AND($AV$3=4,$BC$3=8),Makrozyklus!AO16,AND($AV$3=4,$BC$3=9),Makrozyklus!AS16,AND($AV$3=4,$BC$3=10),Makrozyklus!AW16,AND($AV$3=4,$BC$3=11),Makrozyklus!BA16,AND($AV$3=4,$BC$3=12),Makrozyklus!BE16,AND($AV$3=4,$BC$3=13),Makrozyklus!BH16,AND($AV$3=5,$BC$3=1),Makrozyklus!L16,AND($AV$3=5,$BC$3=2),Makrozyklus!Q16,AND($AV$3=5,$BC$3=3),Makrozyklus!V16,AND($AV$3=5,$BC$3=4),Makrozyklus!AA16,AND($AV$3=5,$BC$3=5),Makrozyklus!AF16,AND($AV$3=5,$BC$3=6),Makrozyklus!AK16,AND($AV$3=5,$BC$3=7),Makrozyklus!AP16,AND($AV$3=5,$BC$3=8),Makrozyklus!AU16,AND($AV$3=5,$BC$3=9),Makrozyklus!AZ16,AND($AV$3=5,$BC$3=10),Makrozyklus!BE16,AND($AV$3=5,$BC$3=11),Makrozyklus!BI16,AND($AV$3=5,$BC$3=12),Makrozyklus!BN16,AND($AV$3=6,$BC$3=1),Makrozyklus!K16,AND($AV$3=6,$BC$3=2),Makrozyklus!Q16,AND($AV$3=6,$BC$3=3),Makrozyklus!W16,AND($AV$3=6,$BC$3=4),Makrozyklus!AC16,AND($AV$3=6,$BC$3=5),Makrozyklus!AI16,AND($AV$3=6,$BC$3=6),Makrozyklus!AO16,AND($AV$3=6,$BC$3=7),Makrozyklus!AU16,AND($AV$3=6,$BC$3=8),Makrozyklus!BA16,AND($AV$3=6,$BC$3=9),Makrozyklus!BF16,AND($AV$3=6,$BC$3=10),Makrozyklus!BL16)</f>
        <v>0</v>
      </c>
      <c r="AB17" s="272"/>
      <c r="AC17" s="272" t="str" cm="1">
        <f t="array" ref="AC17">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Makrozyklus!M16,AND($AV$3=5,$BC$3=2),Makrozyklus!R16,AND($AV$3=5,$BC$3=3),Makrozyklus!W16,AND($AV$3=5,$BC$3=4),Makrozyklus!AB16,AND($AV$3=5,$BC$3=5),Makrozyklus!AG16,AND($AV$3=5,$BC$3=6),Makrozyklus!AL16,AND($AV$3=5,$BC$3=7),Makrozyklus!AQ16,AND($AV$3=5,$BC$3=8),Makrozyklus!AV16,AND($AV$3=5,$BC$3=9),Makrozyklus!BA16,AND($AV$3=5,$BC$3=10),0,AND($AV$3=5,$BC$3=11),Makrozyklus!BJ16,AND($AV$3=5,$BC$3=12),Makrozyklus!BO16,AND($AV$3=6,$BC$3=1),Makrozyklus!L16,AND($AV$3=6,$BC$3=2),Makrozyklus!R16,AND($AV$3=6,$BC$3=3),Makrozyklus!X16,AND($AV$3=6,$BC$3=4),Makrozyklus!AD16,AND($AV$3=6,$BC$3=5),Makrozyklus!AJ16,AND($AV$3=6,$BC$3=6),Makrozyklus!AP16,AND($AV$3=6,$BC$3=7),Makrozyklus!AV16,AND($AV$3=6,$BC$3=8),Makrozyklus!BB16,AND($AV$3=6,$BC$3=9),Makrozyklus!BG16,AND($AV$3=6,$BC$3=10),Makrozyklus!BM16)</f>
        <v/>
      </c>
      <c r="AD17" s="272"/>
      <c r="AE17" s="272" t="str" cm="1">
        <f t="array" ref="AE17">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Makrozyklus!N16,AND($AV$3=5,$BC$3=2),Makrozyklus!S16,AND($AV$3=5,$BC$3=3),Makrozyklus!X16,AND($AV$3=5,$BC$3=4),Makrozyklus!AC16,AND($AV$3=5,$BC$3=5),Makrozyklus!AH16,AND($AV$3=5,$BC$3=6),Makrozyklus!AM16,AND($AV$3=5,$BC$3=7),Makrozyklus!AR16,AND($AV$3=5,$BC$3=8),Makrozyklus!AW16,AND($AV$3=5,$BC$3=9),Makrozyklus!BB16,AND($AV$3=5,$BC$3=10),Makrozyklus!BF16,AND($AV$3=5,$BC$3=11),Makrozyklus!BK16,AND($AV$3=5,$BC$3=12),Makrozyklus!BP16,AND($AV$3=6,$BC$3=1),Makrozyklus!M16,AND($AV$3=6,$BC$3=2),Makrozyklus!S16,AND($AV$3=6,$BC$3=3),Makrozyklus!Y16,AND($AV$3=6,$BC$3=4),Makrozyklus!AE16,AND($AV$3=6,$BC$3=5),Makrozyklus!AK16,AND($AV$3=6,$BC$3=6),Makrozyklus!AQ16,AND($AV$3=6,$BC$3=7),Makrozyklus!AW16,AND($AV$3=6,$BC$3=8),Makrozyklus!BC16,AND($AV$3=6,$BC$3=9),Makrozyklus!BH16,AND($AV$3=6,$BC$3=10),Makrozyklus!BN16)</f>
        <v/>
      </c>
      <c r="AF17" s="272"/>
      <c r="AG17" s="272" t="str" cm="1">
        <f t="array" ref="AG17">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Makrozyklus!O16,AND($AV$3=5,$BC$3=2),Makrozyklus!T16,AND($AV$3=5,$BC$3=3),Makrozyklus!Y16,AND($AV$3=5,$BC$3=4),Makrozyklus!AD16,AND($AV$3=5,$BC$3=5),Makrozyklus!AI16,AND($AV$3=5,$BC$3=6),Makrozyklus!AN16,AND($AV$3=5,$BC$3=7),Makrozyklus!AS16,AND($AV$3=5,$BC$3=8),Makrozyklus!AX16,AND($AV$3=5,$BC$3=9),Makrozyklus!BC16,AND($AV$3=5,$BC$3=10),Makrozyklus!BG16,AND($AV$3=5,$BC$3=11),Makrozyklus!BL16,AND($AV$3=5,$BC$3=12),Makrozyklus!BQ16,AND($AV$3=6,$BC$3=1),Makrozyklus!N16,AND($AV$3=6,$BC$3=2),Makrozyklus!T16,AND($AV$3=6,$BC$3=3),Makrozyklus!Z16,AND($AV$3=6,$BC$3=4),Makrozyklus!AF16,AND($AV$3=6,$BC$3=5),Makrozyklus!AL16,AND($AV$3=6,$BC$3=6),Makrozyklus!AR16,AND($AV$3=6,$BC$3=7),Makrozyklus!AX16,AND($AV$3=6,$BC$3=8),Makrozyklus!BD16,AND($AV$3=6,$BC$3=9),Makrozyklus!BI16,AND($AV$3=6,$BC$3=10),Makrozyklus!BO16)</f>
        <v/>
      </c>
      <c r="AH17" s="272"/>
      <c r="AI17" s="272" t="str" cm="1">
        <f t="array" ref="AI17">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AND($AV$3=5,$BC$3=2),"",AND($AV$3=5,$BC$3=3),"",AND($AV$3=5,$BC$3=4),"",AND($AV$3=5,$BC$3=5),"",AND($AV$3=5,$BC$3=6),"",AND($AV$3=5,$BC$3=7),"",AND($AV$3=5,$BC$3=8),"",AND($AV$3=5,$BC$3=9),"",AND($AV$3=5,$BC$3=10),"",AND($AV$3=5,$BC$3=11),"",AND($AV$3=5,$BC$3=12),"",AND($AV$3=6,$BC$3=1),Makrozyklus!O16,AND($AV$3=6,$BC$3=2),Makrozyklus!U16,AND($AV$3=6,$BC$3=3),Makrozyklus!AA16,AND($AV$3=6,$BC$3=4),Makrozyklus!AG16,AND($AV$3=6,$BC$3=5),Makrozyklus!AM16,AND($AV$3=6,$BC$3=6),Makrozyklus!AS16,AND($AV$3=6,$BC$3=7),Makrozyklus!AY16,AND($AV$3=6,$BC$3=8),Makrozyklus!BE16,AND($AV$3=6,$BC$3=9),Makrozyklus!BJ16,AND($AV$3=6,$BC$3=10),Makrozyklus!BP16)</f>
        <v/>
      </c>
      <c r="AJ17" s="272"/>
      <c r="AK17" s="272" t="str" cm="1">
        <f t="array" ref="AK17">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AND($AV$3=5,$BC$3=2),"",AND($AV$3=5,$BC$3=3),"",AND($AV$3=5,$BC$3=4),"",AND($AV$3=5,$BC$3=5),"",AND($AV$3=5,$BC$3=6),"",AND($AV$3=5,$BC$3=7),"",AND($AV$3=5,$BC$3=8),"",AND($AV$3=5,$BC$3=9),"",AND($AV$3=5,$BC$3=10),"",AND($AV$3=5,$BC$3=11),"",AND($AV$3=5,$BC$3=12),"",AND($AV$3=6,$BC$3=1),Makrozyklus!P16,AND($AV$3=6,$BC$3=2),Makrozyklus!V16,AND($AV$3=6,$BC$3=3),Makrozyklus!AB16,AND($AV$3=6,$BC$3=4),Makrozyklus!AH16,AND($AV$3=6,$BC$3=5),Makrozyklus!AN16,AND($AV$3=6,$BC$3=6),Makrozyklus!AT16,AND($AV$3=6,$BC$3=7),Makrozyklus!AZ16,AND($AV$3=6,$BC$3=8),0,AND($AV$3=6,$BC$3=9),Makrozyklus!BK16,AND($AV$3=6,$BC$3=10),Makrozyklus!BQ16)</f>
        <v/>
      </c>
      <c r="AL17" s="272"/>
      <c r="AM17" s="272" t="str" cm="1">
        <f t="array" ref="AM17">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AND($AV$3=5,$BC$3=2),"",AND($AV$3=5,$BC$3=3),"",AND($AV$3=5,$BC$3=4),"",AND($AV$3=5,$BC$3=5),"",AND($AV$3=5,$BC$3=6),"",AND($AV$3=5,$BC$3=7),"",AND($AV$3=5,$BC$3=8),"",AND($AV$3=5,$BC$3=9),"",AND($AV$3=5,$BC$3=10),"",AND($AV$3=5,$BC$3=11),"",AND($AV$3=5,$BC$3=12),"",AND($AV$3=6,$BC$3=1),Makrozyklus!Q16,AND($AV$3=6,$BC$3=2),Makrozyklus!W16,AND($AV$3=6,$BC$3=3),Makrozyklus!AC16,AND($AV$3=6,$BC$3=4),Makrozyklus!AI16,AND($AV$3=6,$BC$3=5),Makrozyklus!AO16,AND($AV$3=6,$BC$3=6),Makrozyklus!AU16,AND($AV$3=6,$BC$3=7),Makrozyklus!BA16,AND($AV$3=6,$BC$3=8),Makrozyklus!BF16,AND($AV$3=6,$BC$3=9),Makrozyklus!BL16,AND($AV$3=6,$BC$3=10),Makrozyklus!BR16)</f>
        <v/>
      </c>
      <c r="AN17" s="272"/>
      <c r="AO17" s="18"/>
      <c r="AS17" s="313"/>
      <c r="AT17" s="314"/>
      <c r="AU17" s="314"/>
      <c r="AV17" s="314"/>
      <c r="AW17" s="314"/>
      <c r="AX17" s="314"/>
      <c r="AY17" s="314"/>
      <c r="AZ17" s="315"/>
      <c r="BA17" s="313"/>
      <c r="BB17" s="314"/>
      <c r="BC17" s="314"/>
      <c r="BD17" s="314"/>
      <c r="BE17" s="314"/>
      <c r="BF17" s="314"/>
      <c r="BG17" s="314"/>
      <c r="BH17" s="315"/>
      <c r="BQ17"/>
    </row>
    <row r="18" spans="1:69" ht="32.25" customHeight="1" x14ac:dyDescent="0.25">
      <c r="A18" s="328" t="str">
        <f>Makrozyklus!A17</f>
        <v>Trainingsstunden/Woche</v>
      </c>
      <c r="B18" s="329"/>
      <c r="C18" s="329"/>
      <c r="D18" s="330"/>
      <c r="E18" s="318" t="str" cm="1">
        <f t="array" ref="E18">_xlfn.IFS(AND($AV$3=3,$BC$3=1),"",AND($AV$3=3,$BC$3=2),Makrozyklus!F17,AND($AV$3=3,$BC$3=3),Makrozyklus!I17,AND($AV$3=3,$BC$3=4),Makrozyklus!L17,AND($AV$3=3,$BC$3=5),Makrozyklus!O17,AND($AV$3=3,$BC$3=6),Makrozyklus!R17,AND($AV$3=3,$BC$3=7),Makrozyklus!U17,AND($AV$3=3,$BC$3=8),Makrozyklus!X17,AND($AV$3=3,$BC$3=9),Makrozyklus!AA17,AND($AV$3=3,$BC$3=10),Makrozyklus!AD17,AND($AV$3=3,$BC$3=11),Makrozyklus!AG17,AND($AV$3=3,$BC$3=12),Makrozyklus!AJ17,AND($AV$3=3,$BC$3=13),Makrozyklus!AM17,AND($AV$3=3,$BC$3=14),Makrozyklus!AP17,AND($AV$3=3,$BC$3=15),Makrozyklus!AS17,AND($AV$3=3,$BC$3=16),Makrozyklus!AV17,AND($AV$3=3,$BC$3=17),Makrozyklus!AY17,AND($AV$3=3,$BC$3=18),Makrozyklus!BB17,AND($AV$3=3,$BC$3=19),Makrozyklus!BE17,AND($AV$3=4,$BC$3=1),"",AND($AV$3=4,$BC$3=2),Makrozyklus!F17,AND($AV$3=4,$BC$3=3),Makrozyklus!J17,AND($AV$3=4,$BC$3=4),Makrozyklus!N17,AND($AV$3=4,$BC$3=5),Makrozyklus!R17,AND($AV$3=4,$BC$3=6),Makrozyklus!V17,AND($AV$3=4,$BC$3=7),Makrozyklus!Z17,AND($AV$3=4,$BC$3=8),Makrozyklus!AD17,AND($AV$3=4,$BC$3=9),Makrozyklus!AH17,AND($AV$3=4,$BC$3=10),Makrozyklus!AL17,AND($AV$3=4,$BC$3=11),Makrozyklus!AP17,AND($AV$3=4,$BC$3=12),Makrozyklus!AT17,AND($AV$3=4,$BC$3=13),Makrozyklus!AX17,AND($AV$3=5,$BC$3=1),"",AND($AV$3=5,$BC$3=2),Makrozyklus!F17,AND($AV$3=5,$BC$3=3),Makrozyklus!K17,AND($AV$3=5,$BC$3=4),Makrozyklus!P17,AND($AV$3=5,$BC$3=5),Makrozyklus!U17,AND($AV$3=5,$BC$3=6),Makrozyklus!Z17,AND($AV$3=5,$BC$3=7),Makrozyklus!AE17,AND($AV$3=5,$BC$3=8),Makrozyklus!AJ17,AND($AV$3=5,$BC$3=9),Makrozyklus!AO17,AND($AV$3=5,$BC$3=10),Makrozyklus!AT17,AND($AV$3=5,$BC$3=11),Makrozyklus!AY17,AND($AV$3=5,$BC$3=12),Makrozyklus!BD17,AND($AV$3=6,$BC$3=1),"",AND($AV$3=6,$BC$3=2),Makrozyklus!F17,AND($AV$3=6,$BC$3=3),Makrozyklus!L17,AND($AV$3=6,$BC$3=4),Makrozyklus!R17,AND($AV$3=6,$BC$3=5),Makrozyklus!X17,AND($AV$3=6,$BC$3=6),Makrozyklus!AD17,AND($AV$3=6,$BC$3=7),Makrozyklus!AJ17,AND($AV$3=6,$BC$3=8),Makrozyklus!AP17,AND($AV$3=6,$BC$3=9),Makrozyklus!AV17,AND($AV$3=6,$BC$3=10),Makrozyklus!BB17)</f>
        <v/>
      </c>
      <c r="F18" s="276"/>
      <c r="G18" s="276" t="str" cm="1">
        <f t="array" ref="G18">_xlfn.IFS(AND($AV$3=3,$BC$3=1),"",AND($AV$3=3,$BC$3=2),Makrozyklus!G17,AND($AV$3=3,$BC$3=3),Makrozyklus!J17,AND($AV$3=3,$BC$3=4),Makrozyklus!M17,AND($AV$3=3,$BC$3=5),Makrozyklus!P17,AND($AV$3=3,$BC$3=6),Makrozyklus!S17,AND($AV$3=3,$BC$3=7),Makrozyklus!V17,AND($AV$3=3,$BC$3=8),Makrozyklus!Y17,AND($AV$3=3,$BC$3=9),Makrozyklus!AB17,AND($AV$3=3,$BC$3=10),Makrozyklus!AE17,AND($AV$3=3,$BC$3=11),Makrozyklus!AH17,AND($AV$3=3,$BC$3=12),Makrozyklus!AK17,AND($AV$3=3,$BC$3=13),Makrozyklus!AN17,AND($AV$3=3,$BC$3=14),Makrozyklus!AQ17,AND($AV$3=3,$BC$3=15),Makrozyklus!AT17,AND($AV$3=3,$BC$3=16),Makrozyklus!AW17,AND($AV$3=3,$BC$3=17),Makrozyklus!AZ17,AND($AV$3=3,$BC$3=18),Makrozyklus!BC17,AND($AV$3=3,$BC$3=19),Makrozyklus!#REF!,AND($AV$3=4,$BC$3=1),"",AND($AV$3=4,$BC$3=2),Makrozyklus!G17,AND($AV$3=4,$BC$3=3),Makrozyklus!K17,AND($AV$3=4,$BC$3=4),Makrozyklus!O17,AND($AV$3=4,$BC$3=5),Makrozyklus!S17,AND($AV$3=4,$BC$3=6),Makrozyklus!W17,AND($AV$3=4,$BC$3=7),Makrozyklus!AA17,AND($AV$3=4,$BC$3=8),Makrozyklus!AE17,AND($AV$3=4,$BC$3=9),Makrozyklus!AI17,AND($AV$3=4,$BC$3=10),Makrozyklus!AM17,AND($AV$3=4,$BC$3=11),Makrozyklus!AQ17,AND($AV$3=4,$BC$3=12),Makrozyklus!AU17,AND($AV$3=4,$BC$3=13),Makrozyklus!AY17,AND($AV$3=5,$BC$3=1),"",AND($AV$3=5,$BC$3=2),Makrozyklus!G17,AND($AV$3=5,$BC$3=3),Makrozyklus!L17,AND($AV$3=5,$BC$3=4),Makrozyklus!Q17,AND($AV$3=5,$BC$3=5),Makrozyklus!V17,AND($AV$3=5,$BC$3=6),Makrozyklus!AA17,AND($AV$3=5,$BC$3=7),Makrozyklus!AF17,AND($AV$3=5,$BC$3=8),Makrozyklus!AK17,AND($AV$3=5,$BC$3=9),Makrozyklus!AP17,AND($AV$3=5,$BC$3=10),Makrozyklus!AU17,AND($AV$3=5,$BC$3=11),Makrozyklus!AZ17,AND($AV$3=5,$BC$3=12),Makrozyklus!BE17,AND($AV$3=6,$BC$3=1),"",AND($AV$3=6,$BC$3=2),Makrozyklus!G17,AND($AV$3=6,$BC$3=3),Makrozyklus!M17,AND($AV$3=6,$BC$3=4),Makrozyklus!S17,AND($AV$3=6,$BC$3=5),Makrozyklus!Y17,AND($AV$3=6,$BC$3=6),Makrozyklus!AE17,AND($AV$3=6,$BC$3=7),Makrozyklus!AK17,AND($AV$3=6,$BC$3=8),Makrozyklus!AQ17,AND($AV$3=6,$BC$3=9),Makrozyklus!AW17,AND($AV$3=6,$BC$3=10),Makrozyklus!BC17)</f>
        <v/>
      </c>
      <c r="H18" s="276"/>
      <c r="I18" s="276" t="str" cm="1">
        <f t="array" ref="I18">_xlfn.IFS(AND($AV$3=3,$BC$3=1),"",AND($AV$3=3,$BC$3=2),Makrozyklus!H17,AND($AV$3=3,$BC$3=3),Makrozyklus!K17,AND($AV$3=3,$BC$3=4),Makrozyklus!N17,AND($AV$3=3,$BC$3=5),Makrozyklus!Q17,AND($AV$3=3,$BC$3=6),Makrozyklus!T17,AND($AV$3=3,$BC$3=7),Makrozyklus!W17,AND($AV$3=3,$BC$3=8),Makrozyklus!Z17,AND($AV$3=3,$BC$3=9),Makrozyklus!AC17,AND($AV$3=3,$BC$3=10),Makrozyklus!AF17,AND($AV$3=3,$BC$3=11),Makrozyklus!AI17,AND($AV$3=3,$BC$3=12),Makrozyklus!AL17,AND($AV$3=3,$BC$3=13),Makrozyklus!AO17,AND($AV$3=3,$BC$3=14),Makrozyklus!AR17,AND($AV$3=3,$BC$3=15),Makrozyklus!AU17,AND($AV$3=3,$BC$3=16),Makrozyklus!AX17,AND($AV$3=3,$BC$3=17),Makrozyklus!BA17,AND($AV$3=3,$BC$3=18),Makrozyklus!BD17,AND($AV$3=3,$BC$3=19),Makrozyklus!BF17,AND($AV$3=4,$BC$3=1),"",AND($AV$3=4,$BC$3=2),Makrozyklus!H17,AND($AV$3=4,$BC$3=3),Makrozyklus!L17,AND($AV$3=4,$BC$3=4),Makrozyklus!P17,AND($AV$3=4,$BC$3=5),Makrozyklus!T17,AND($AV$3=4,$BC$3=6),Makrozyklus!X17,AND($AV$3=4,$BC$3=7),Makrozyklus!AB17,AND($AV$3=4,$BC$3=8),Makrozyklus!AF17,AND($AV$3=4,$BC$3=9),Makrozyklus!AJ17,AND($AV$3=4,$BC$3=10),Makrozyklus!AN17,AND($AV$3=4,$BC$3=11),Makrozyklus!AR17,AND($AV$3=4,$BC$3=12),Makrozyklus!AV17,AND($AV$3=4,$BC$3=13),Makrozyklus!AZ17,AND($AV$3=5,$BC$3=1),"",AND($AV$3=5,$BC$3=2),Makrozyklus!H17,AND($AV$3=5,$BC$3=3),Makrozyklus!M17,AND($AV$3=5,$BC$3=4),Makrozyklus!R17,AND($AV$3=5,$BC$3=5),Makrozyklus!W17,AND($AV$3=5,$BC$3=6),Makrozyklus!AB17,AND($AV$3=5,$BC$3=7),Makrozyklus!AG17,AND($AV$3=5,$BC$3=8),Makrozyklus!AL17,AND($AV$3=5,$BC$3=9),Makrozyklus!AQ17,AND($AV$3=5,$BC$3=10),Makrozyklus!AV17,AND($AV$3=5,$BC$3=11),Makrozyklus!BA17,AND($AV$3=5,$BC$3=12),Makrozyklus!#REF!,AND($AV$3=6,$BC$3=1),"",AND($AV$3=6,$BC$3=2),Makrozyklus!H17,AND($AV$3=6,$BC$3=3),Makrozyklus!N17,AND($AV$3=6,$BC$3=4),Makrozyklus!T17,AND($AV$3=6,$BC$3=5),Makrozyklus!Z17,AND($AV$3=6,$BC$3=6),Makrozyklus!AF17,AND($AV$3=6,$BC$3=7),Makrozyklus!AL17,AND($AV$3=6,$BC$3=8),Makrozyklus!AR17,AND($AV$3=6,$BC$3=9),Makrozyklus!AX17,AND($AV$3=6,$BC$3=10),Makrozyklus!BD17)</f>
        <v/>
      </c>
      <c r="J18" s="276"/>
      <c r="K18" s="276" t="str" cm="1">
        <f t="array" ref="K18">_xlfn.IFS(AND($AV$3=3,$BC$3=1),Makrozyklus!F17,AND($AV$3=3,$BC$3=2),Makrozyklus!I17,AND($AV$3=3,$BC$3=3),Makrozyklus!L17,AND($AV$3=3,$BC$3=4),Makrozyklus!O17,AND($AV$3=3,$BC$3=5),Makrozyklus!R17,AND($AV$3=3,$BC$3=6),Makrozyklus!U17,AND($AV$3=3,$BC$3=7),Makrozyklus!X17,AND($AV$3=3,$BC$3=8),Makrozyklus!AA17,AND($AV$3=3,$BC$3=9),Makrozyklus!AD17,AND($AV$3=3,$BC$3=10),Makrozyklus!AG17,AND($AV$3=3,$BC$3=11),Makrozyklus!AJ17,AND($AV$3=3,$BC$3=12),Makrozyklus!AM17,AND($AV$3=3,$BC$3=13),Makrozyklus!AP17,AND($AV$3=3,$BC$3=14),Makrozyklus!AS17,AND($AV$3=3,$BC$3=15),Makrozyklus!AV17,AND($AV$3=3,$BC$3=16),Makrozyklus!AY17,AND($AV$3=3,$BC$3=17),Makrozyklus!BB17,AND($AV$3=3,$BC$3=18),Makrozyklus!BE17,AND($AV$3=3,$BC$3=19),Makrozyklus!BG17,AND($AV$3=4,$BC$3=1),"",AND($AV$3=4,$BC$3=2),Makrozyklus!I17,AND($AV$3=4,$BC$3=3),Makrozyklus!M17,AND($AV$3=4,$BC$3=4),Makrozyklus!Q17,AND($AV$3=4,$BC$3=5),Makrozyklus!U17,AND($AV$3=4,$BC$3=6),Makrozyklus!Y17,AND($AV$3=4,$BC$3=7),Makrozyklus!AC17,AND($AV$3=4,$BC$3=8),Makrozyklus!AG17,AND($AV$3=4,$BC$3=9),Makrozyklus!AK17,AND($AV$3=4,$BC$3=10),Makrozyklus!AO17,AND($AV$3=4,$BC$3=11),Makrozyklus!AS17,AND($AV$3=4,$BC$3=12),Makrozyklus!AW17,AND($AV$3=4,$BC$3=13),Makrozyklus!BA17,AND($AV$3=5,$BC$3=1),"",AND($AV$3=5,$BC$3=2),Makrozyklus!I17,AND($AV$3=5,$BC$3=3),Makrozyklus!N17,AND($AV$3=5,$BC$3=4),Makrozyklus!S17,AND($AV$3=5,$BC$3=5),Makrozyklus!X17,AND($AV$3=5,$BC$3=6),Makrozyklus!AC17,AND($AV$3=5,$BC$3=7),Makrozyklus!AH17,AND($AV$3=5,$BC$3=8),Makrozyklus!AM17,AND($AV$3=5,$BC$3=9),Makrozyklus!AR17,AND($AV$3=5,$BC$3=10),Makrozyklus!AW17,AND($AV$3=5,$BC$3=11),Makrozyklus!BB17,AND($AV$3=5,$BC$3=12),Makrozyklus!BF17,AND($AV$3=6,$BC$3=1),"",AND($AV$3=6,$BC$3=2),Makrozyklus!I17,AND($AV$3=6,$BC$3=3),Makrozyklus!O17,AND($AV$3=6,$BC$3=4),Makrozyklus!U17,AND($AV$3=6,$BC$3=5),Makrozyklus!AA17,AND($AV$3=6,$BC$3=6),Makrozyklus!AG17,AND($AV$3=6,$BC$3=7),Makrozyklus!AM17,AND($AV$3=6,$BC$3=8),Makrozyklus!AS17,AND($AV$3=6,$BC$3=9),Makrozyklus!AY17,AND($AV$3=6,$BC$3=10),Makrozyklus!BE17)</f>
        <v/>
      </c>
      <c r="L18" s="276"/>
      <c r="M18" s="276" cm="1">
        <f t="array" ref="M18">_xlfn.IFS(AND($AV$3=3,$BC$3=1),Makrozyklus!G17,AND($AV$3=3,$BC$3=2),Makrozyklus!J17,AND($AV$3=3,$BC$3=3),Makrozyklus!M17,AND($AV$3=3,$BC$3=4),Makrozyklus!P17,AND($AV$3=3,$BC$3=5),Makrozyklus!S17,AND($AV$3=3,$BC$3=6),Makrozyklus!V17,AND($AV$3=3,$BC$3=7),Makrozyklus!Y17,AND($AV$3=3,$BC$3=8),Makrozyklus!AB17,AND($AV$3=3,$BC$3=9),Makrozyklus!AE17,AND($AV$3=3,$BC$3=10),Makrozyklus!AH17,AND($AV$3=3,$BC$3=11),Makrozyklus!AK17,AND($AV$3=3,$BC$3=12),Makrozyklus!AN17,AND($AV$3=3,$BC$3=13),Makrozyklus!AQ17,AND($AV$3=3,$BC$3=14),Makrozyklus!AT17,AND($AV$3=3,$BC$3=15),Makrozyklus!AW17,AND($AV$3=3,$BC$3=16),Makrozyklus!AZ17,AND($AV$3=3,$BC$3=17),Makrozyklus!BC17,AND($AV$3=3,$BC$3=18),Makrozyklus!#REF!,AND($AV$3=3,$BC$3=19),Makrozyklus!BH17,AND($AV$3=4,$BC$3=1),Makrozyklus!F17,AND($AV$3=4,$BC$3=2),Makrozyklus!J17,AND($AV$3=4,$BC$3=3),Makrozyklus!N17,AND($AV$3=4,$BC$3=4),Makrozyklus!R17,AND($AV$3=4,$BC$3=5),Makrozyklus!V17,AND($AV$3=4,$BC$3=6),Makrozyklus!Z17,AND($AV$3=4,$BC$3=7),Makrozyklus!AD17,AND($AV$3=4,$BC$3=8),Makrozyklus!AH17,AND($AV$3=4,$BC$3=9),Makrozyklus!AL17,AND($AV$3=4,$BC$3=10),Makrozyklus!AP17,AND($AV$3=4,$BC$3=11),Makrozyklus!AT17,AND($AV$3=4,$BC$3=12),Makrozyklus!AX17,AND($AV$3=4,$BC$3=13),Makrozyklus!BB17,AND($AV$3=5,$BC$3=1),"",AND($AV$3=5,$BC$3=2),Makrozyklus!J17,AND($AV$3=5,$BC$3=3),Makrozyklus!O17,AND($AV$3=5,$BC$3=4),Makrozyklus!T17,AND($AV$3=5,$BC$3=5),Makrozyklus!Y17,AND($AV$3=5,$BC$3=6),Makrozyklus!AD17,AND($AV$3=5,$BC$3=7),Makrozyklus!AI17,AND($AV$3=5,$BC$3=8),Makrozyklus!AN17,AND($AV$3=5,$BC$3=9),Makrozyklus!AS17,AND($AV$3=5,$BC$3=10),Makrozyklus!AX17,AND($AV$3=5,$BC$3=11),Makrozyklus!BC17,AND($AV$3=5,$BC$3=12),Makrozyklus!BG17,AND($AV$3=6,$BC$3=1),"",AND($AV$3=6,$BC$3=2),Makrozyklus!J17,AND($AV$3=6,$BC$3=3),Makrozyklus!P17,AND($AV$3=6,$BC$3=4),Makrozyklus!V17,AND($AV$3=6,$BC$3=5),Makrozyklus!AB17,AND($AV$3=6,$BC$3=6),Makrozyklus!AH17,AND($AV$3=6,$BC$3=7),Makrozyklus!AN17,AND($AV$3=6,$BC$3=8),Makrozyklus!AT17,AND($AV$3=6,$BC$3=9),Makrozyklus!AZ17,AND($AV$3=6,$BC$3=10),Makrozyklus!#REF!)</f>
        <v>0</v>
      </c>
      <c r="N18" s="276"/>
      <c r="O18" s="276" cm="1">
        <f t="array" ref="O18">_xlfn.IFS(AND($AV$3=3,$BC$3=1),Makrozyklus!H17,AND($AV$3=3,$BC$3=2),Makrozyklus!K17,AND($AV$3=3,$BC$3=3),Makrozyklus!N17,AND($AV$3=3,$BC$3=4),Makrozyklus!Q17,AND($AV$3=3,$BC$3=5),Makrozyklus!T17,AND($AV$3=3,$BC$3=6),Makrozyklus!W17,AND($AV$3=3,$BC$3=7),Makrozyklus!Z17,AND($AV$3=3,$BC$3=8),Makrozyklus!AC17,AND($AV$3=3,$BC$3=9),Makrozyklus!AF17,AND($AV$3=3,$BC$3=10),Makrozyklus!AI17,AND($AV$3=3,$BC$3=11),Makrozyklus!AL17,AND($AV$3=3,$BC$3=12),Makrozyklus!AO17,AND($AV$3=3,$BC$3=13),Makrozyklus!AR17,AND($AV$3=3,$BC$3=14),Makrozyklus!AU17,AND($AV$3=3,$BC$3=15),Makrozyklus!AX17,AND($AV$3=3,$BC$3=16),Makrozyklus!BA17,AND($AV$3=3,$BC$3=17),Makrozyklus!BD17,AND($AV$3=3,$BC$3=18),Makrozyklus!BF17,AND($AV$3=3,$BC$3=19),Makrozyklus!BI17,AND($AV$3=4,$BC$3=1),Makrozyklus!G17,AND($AV$3=4,$BC$3=2),Makrozyklus!K17,AND($AV$3=4,$BC$3=3),Makrozyklus!O17,AND($AV$3=4,$BC$3=4),Makrozyklus!S17,AND($AV$3=4,$BC$3=5),Makrozyklus!W17,AND($AV$3=4,$BC$3=6),Makrozyklus!AA17,AND($AV$3=4,$BC$3=7),Makrozyklus!AE17,AND($AV$3=4,$BC$3=8),Makrozyklus!AI17,AND($AV$3=4,$BC$3=9),Makrozyklus!AM17,AND($AV$3=4,$BC$3=10),Makrozyklus!AQ17,AND($AV$3=4,$BC$3=11),Makrozyklus!AU17,AND($AV$3=4,$BC$3=12),Makrozyklus!AY17,AND($AV$3=4,$BC$3=13),Makrozyklus!BC17,AND($AV$3=5,$BC$3=1),Makrozyklus!F17,AND($AV$3=5,$BC$3=2),Makrozyklus!K17,AND($AV$3=5,$BC$3=3),Makrozyklus!P17,AND($AV$3=5,$BC$3=4),Makrozyklus!U17,AND($AV$3=5,$BC$3=5),Makrozyklus!Z17,AND($AV$3=5,$BC$3=6),Makrozyklus!AE17,AND($AV$3=5,$BC$3=7),Makrozyklus!AJ17,AND($AV$3=5,$BC$3=8),Makrozyklus!AO17,AND($AV$3=5,$BC$3=9),Makrozyklus!AT17,AND($AV$3=5,$BC$3=10),Makrozyklus!AY17,AND($AV$3=5,$BC$3=11),Makrozyklus!BD17,AND($AV$3=5,$BC$3=12),Makrozyklus!BH17,AND($AV$3=6,$BC$3=1),"",AND($AV$3=6,$BC$3=2),Makrozyklus!K17,AND($AV$3=6,$BC$3=3),Makrozyklus!Q17,AND($AV$3=6,$BC$3=4),Makrozyklus!W17,AND($AV$3=6,$BC$3=5),Makrozyklus!AC17,AND($AV$3=6,$BC$3=6),Makrozyklus!AI17,AND($AV$3=6,$BC$3=7),Makrozyklus!AO17,AND($AV$3=6,$BC$3=8),Makrozyklus!AU17,AND($AV$3=6,$BC$3=9),Makrozyklus!BA17,AND($AV$3=6,$BC$3=10),Makrozyklus!BF17)</f>
        <v>0</v>
      </c>
      <c r="P18" s="276"/>
      <c r="Q18" s="276" cm="1">
        <f t="array" ref="Q18">_xlfn.IFS(AND($AV$3=3,$BC$3=1),Makrozyklus!I17,AND($AV$3=3,$BC$3=2),Makrozyklus!L17,AND($AV$3=3,$BC$3=3),Makrozyklus!O17,AND($AV$3=3,$BC$3=4),Makrozyklus!R17,AND($AV$3=3,$BC$3=5),Makrozyklus!U17,AND($AV$3=3,$BC$3=6),Makrozyklus!X17,AND($AV$3=3,$BC$3=7),Makrozyklus!AA17,AND($AV$3=3,$BC$3=8),Makrozyklus!AD17,AND($AV$3=3,$BC$3=9),Makrozyklus!AG17,AND($AV$3=3,$BC$3=10),Makrozyklus!AJ17,AND($AV$3=3,$BC$3=11),Makrozyklus!AM17,AND($AV$3=3,$BC$3=12),Makrozyklus!AP17,AND($AV$3=3,$BC$3=13),Makrozyklus!AS17,AND($AV$3=3,$BC$3=14),Makrozyklus!AV17,AND($AV$3=3,$BC$3=15),Makrozyklus!AY17,AND($AV$3=3,$BC$3=16),Makrozyklus!BB17,AND($AV$3=3,$BC$3=17),Makrozyklus!BE17,AND($AV$3=3,$BC$3=18),Makrozyklus!BG17,AND($AV$3=3,$BC$3=19),Makrozyklus!BJ17,AND($AV$3=4,$BC$3=1),Makrozyklus!H17,AND($AV$3=4,$BC$3=2),Makrozyklus!L17,AND($AV$3=4,$BC$3=3),Makrozyklus!P17,AND($AV$3=4,$BC$3=4),Makrozyklus!T17,AND($AV$3=4,$BC$3=5),Makrozyklus!X17,AND($AV$3=4,$BC$3=6),Makrozyklus!AB17,AND($AV$3=4,$BC$3=7),Makrozyklus!AF17,AND($AV$3=4,$BC$3=8),Makrozyklus!AJ17,AND($AV$3=4,$BC$3=9),Makrozyklus!AN17,AND($AV$3=4,$BC$3=10),Makrozyklus!AR17,AND($AV$3=4,$BC$3=11),Makrozyklus!AV17,AND($AV$3=4,$BC$3=12),Makrozyklus!AZ17,AND($AV$3=4,$BC$3=13),Makrozyklus!BD17,AND($AV$3=5,$BC$3=1),Makrozyklus!G17,AND($AV$3=5,$BC$3=2),Makrozyklus!L17,AND($AV$3=5,$BC$3=3),Makrozyklus!Q17,AND($AV$3=5,$BC$3=4),Makrozyklus!V17,AND($AV$3=5,$BC$3=5),Makrozyklus!AA17,AND($AV$3=5,$BC$3=6),Makrozyklus!AF17,AND($AV$3=5,$BC$3=7),Makrozyklus!AK17,AND($AV$3=5,$BC$3=8),Makrozyklus!AP17,AND($AV$3=5,$BC$3=9),Makrozyklus!AU17,AND($AV$3=5,$BC$3=10),Makrozyklus!AZ17,AND($AV$3=5,$BC$3=11),Makrozyklus!BE17,AND($AV$3=5,$BC$3=12),Makrozyklus!BI17,AND($AV$3=6,$BC$3=1),Makrozyklus!F17,AND($AV$3=6,$BC$3=2),Makrozyklus!L17,AND($AV$3=6,$BC$3=3),Makrozyklus!R17,AND($AV$3=6,$BC$3=4),Makrozyklus!X17,AND($AV$3=6,$BC$3=5),Makrozyklus!AD17,AND($AV$3=6,$BC$3=6),Makrozyklus!AJ17,AND($AV$3=6,$BC$3=7),Makrozyklus!AP17,AND($AV$3=6,$BC$3=8),Makrozyklus!AV17,AND($AV$3=6,$BC$3=9),Makrozyklus!BB17,AND($AV$3=6,$BC$3=10),Makrozyklus!BG17)</f>
        <v>0</v>
      </c>
      <c r="R18" s="276"/>
      <c r="S18" s="276" cm="1">
        <f t="array" ref="S18">_xlfn.IFS(AND($AV$3=3,$BC$3=1),Makrozyklus!J17,AND($AV$3=3,$BC$3=2),Makrozyklus!M17,AND($AV$3=3,$BC$3=3),Makrozyklus!P17,AND($AV$3=3,$BC$3=4),Makrozyklus!S17,AND($AV$3=3,$BC$3=5),Makrozyklus!V17,AND($AV$3=3,$BC$3=6),Makrozyklus!Y17,AND($AV$3=3,$BC$3=7),Makrozyklus!AB17,AND($AV$3=3,$BC$3=8),Makrozyklus!AE17,AND($AV$3=3,$BC$3=9),Makrozyklus!AH17,AND($AV$3=3,$BC$3=10),Makrozyklus!AK17,AND($AV$3=3,$BC$3=11),Makrozyklus!AN17,AND($AV$3=3,$BC$3=12),Makrozyklus!AQ17,AND($AV$3=3,$BC$3=13),Makrozyklus!AT17,AND($AV$3=3,$BC$3=14),Makrozyklus!AW17,AND($AV$3=3,$BC$3=15),Makrozyklus!AZ17,AND($AV$3=3,$BC$3=16),Makrozyklus!BC17,AND($AV$3=3,$BC$3=17),Makrozyklus!#REF!,AND($AV$3=3,$BC$3=18),Makrozyklus!BH17,AND($AV$3=3,$BC$3=19),Makrozyklus!BK17,AND($AV$3=4,$BC$3=1),Makrozyklus!I17,AND($AV$3=4,$BC$3=2),Makrozyklus!M17,AND($AV$3=4,$BC$3=3),Makrozyklus!Q17,AND($AV$3=4,$BC$3=4),Makrozyklus!U17,AND($AV$3=4,$BC$3=5),Makrozyklus!Y17,AND($AV$3=4,$BC$3=6),Makrozyklus!AC17,AND($AV$3=4,$BC$3=7),Makrozyklus!AG17,AND($AV$3=4,$BC$3=8),Makrozyklus!AK17,AND($AV$3=4,$BC$3=9),Makrozyklus!AO17,AND($AV$3=4,$BC$3=10),Makrozyklus!AS17,AND($AV$3=4,$BC$3=11),Makrozyklus!AW17,AND($AV$3=4,$BC$3=12),Makrozyklus!BA17,AND($AV$3=4,$BC$3=13),Makrozyklus!BE17,AND($AV$3=5,$BC$3=1),Makrozyklus!H17,AND($AV$3=5,$BC$3=2),Makrozyklus!M17,AND($AV$3=5,$BC$3=3),Makrozyklus!R17,AND($AV$3=5,$BC$3=4),Makrozyklus!W17,AND($AV$3=5,$BC$3=5),Makrozyklus!AB17,AND($AV$3=5,$BC$3=6),Makrozyklus!AG17,AND($AV$3=5,$BC$3=7),Makrozyklus!AL17,AND($AV$3=5,$BC$3=8),Makrozyklus!AQ17,AND($AV$3=5,$BC$3=9),Makrozyklus!AV17,AND($AV$3=5,$BC$3=10),Makrozyklus!BA17,AND($AV$3=5,$BC$3=11),Makrozyklus!#REF!,AND($AV$3=5,$BC$3=12),Makrozyklus!BJ17,AND($AV$3=6,$BC$3=1),Makrozyklus!G17,AND($AV$3=6,$BC$3=2),Makrozyklus!M17,AND($AV$3=6,$BC$3=3),Makrozyklus!S17,AND($AV$3=6,$BC$3=4),Makrozyklus!Y17,AND($AV$3=6,$BC$3=5),Makrozyklus!AE17,AND($AV$3=6,$BC$3=6),Makrozyklus!AK17,AND($AV$3=6,$BC$3=7),Makrozyklus!AQ17,AND($AV$3=6,$BC$3=8),Makrozyklus!AW17,AND($AV$3=6,$BC$3=9),Makrozyklus!BC17,AND($AV$3=6,$BC$3=10),Makrozyklus!BH17)</f>
        <v>0</v>
      </c>
      <c r="T18" s="276"/>
      <c r="U18" s="276" cm="1">
        <f t="array" ref="U18">_xlfn.IFS(AND($AV$3=3,$BC$3=1),Makrozyklus!K17,AND($AV$3=3,$BC$3=2),Makrozyklus!N17,AND($AV$3=3,$BC$3=3),Makrozyklus!Q17,AND($AV$3=3,$BC$3=4),Makrozyklus!T17,AND($AV$3=3,$BC$3=5),Makrozyklus!W17,AND($AV$3=3,$BC$3=6),Makrozyklus!Z17,AND($AV$3=3,$BC$3=7),Makrozyklus!AC17,AND($AV$3=3,$BC$3=8),Makrozyklus!AF17,AND($AV$3=3,$BC$3=9),Makrozyklus!AI17,AND($AV$3=3,$BC$3=10),Makrozyklus!AL17,AND($AV$3=3,$BC$3=11),Makrozyklus!AO17,AND($AV$3=3,$BC$3=12),Makrozyklus!AR17,AND($AV$3=3,$BC$3=13),Makrozyklus!AU17,AND($AV$3=3,$BC$3=14),Makrozyklus!AX17,AND($AV$3=3,$BC$3=15),Makrozyklus!BA17,AND($AV$3=3,$BC$3=16),Makrozyklus!BD17,AND($AV$3=3,$BC$3=17),Makrozyklus!BF17,AND($AV$3=3,$BC$3=18),Makrozyklus!BI17,AND($AV$3=3,$BC$3=19),Makrozyklus!BL17,AND($AV$3=4,$BC$3=1),Makrozyklus!J17,AND($AV$3=4,$BC$3=2),Makrozyklus!N17,AND($AV$3=4,$BC$3=3),Makrozyklus!R17,AND($AV$3=4,$BC$3=4),Makrozyklus!V17,AND($AV$3=4,$BC$3=5),Makrozyklus!Z17,AND($AV$3=4,$BC$3=6),Makrozyklus!AD17,AND($AV$3=4,$BC$3=7),Makrozyklus!AH17,AND($AV$3=4,$BC$3=8),Makrozyklus!AL17,AND($AV$3=4,$BC$3=9),Makrozyklus!AP17,AND($AV$3=4,$BC$3=10),Makrozyklus!AT17,AND($AV$3=4,$BC$3=11),Makrozyklus!AX17,AND($AV$3=4,$BC$3=12),Makrozyklus!BB17,AND($AV$3=4,$BC$3=13),Makrozyklus!#REF!,AND($AV$3=5,$BC$3=1),Makrozyklus!I17,AND($AV$3=5,$BC$3=2),Makrozyklus!N17,AND($AV$3=5,$BC$3=3),Makrozyklus!S17,AND($AV$3=5,$BC$3=4),Makrozyklus!X17,AND($AV$3=5,$BC$3=5),Makrozyklus!AC17,AND($AV$3=5,$BC$3=6),Makrozyklus!AH17,AND($AV$3=5,$BC$3=7),Makrozyklus!AM17,AND($AV$3=5,$BC$3=8),Makrozyklus!AR17,AND($AV$3=5,$BC$3=9),Makrozyklus!AW17,AND($AV$3=5,$BC$3=10),Makrozyklus!BB17,AND($AV$3=5,$BC$3=11),Makrozyklus!BF17,AND($AV$3=5,$BC$3=12),Makrozyklus!BK17,AND($AV$3=6,$BC$3=1),Makrozyklus!H17,AND($AV$3=6,$BC$3=2),Makrozyklus!N17,AND($AV$3=6,$BC$3=3),Makrozyklus!T17,AND($AV$3=6,$BC$3=4),Makrozyklus!Z17,AND($AV$3=6,$BC$3=5),Makrozyklus!AF17,AND($AV$3=6,$BC$3=6),Makrozyklus!AL17,AND($AV$3=6,$BC$3=7),Makrozyklus!AR17,AND($AV$3=6,$BC$3=8),Makrozyklus!AX17,AND($AV$3=6,$BC$3=9),Makrozyklus!BD17,AND($AV$3=6,$BC$3=10),Makrozyklus!BI17)</f>
        <v>0</v>
      </c>
      <c r="V18" s="276"/>
      <c r="W18" s="276" cm="1">
        <f t="array" ref="W18">_xlfn.IFS(AND($AV$3=3,$BC$3=1),"",AND($AV$3=3,$BC$3=2),"",AND($AV$3=3,$BC$3=3),"",AND($AV$3=3,$BC$3=4),"",AND($AV$3=3,$BC$3=5),"",AND($AV$3=3,$BC$3=6),"",AND($AV$3=3,$BC$3=7),"",AND($AV$3=3,$BC$3=8),"",AND($AV$3=3,$BC$3=9),"",AND($AV$3=3,$BC$3=10),"",AND($AV$3=3,$BC$3=11),"",AND($AV$3=3,$BC$3=12),"",AND($AV$3=3,$BC$3=13),"",AND($AV$3=3,$BC$3=14),"",AND($AV$3=3,$BC$3=15),"",AND($AV$3=3,$BC$3=16),"",AND($AV$3=3,$BC$3=17),"",AND($AV$3=3,$BC$3=18),"",AND($AV$3=3,$BC$3=19),"",AND($AV$3=4,$BC$3=1),Makrozyklus!K17,AND($AV$3=4,$BC$3=2),Makrozyklus!O17,AND($AV$3=4,$BC$3=3),Makrozyklus!S17,AND($AV$3=4,$BC$3=4),Makrozyklus!W17,AND($AV$3=4,$BC$3=5),Makrozyklus!AA17,AND($AV$3=4,$BC$3=6),Makrozyklus!AE17,AND($AV$3=4,$BC$3=7),Makrozyklus!AI17,AND($AV$3=4,$BC$3=8),Makrozyklus!AM17,AND($AV$3=4,$BC$3=9),Makrozyklus!AQ17,AND($AV$3=4,$BC$3=10),Makrozyklus!AU17,AND($AV$3=4,$BC$3=11),Makrozyklus!AY17,AND($AV$3=4,$BC$3=12),Makrozyklus!BC17,AND($AV$3=4,$BC$3=13),Makrozyklus!BF17,AND($AV$3=5,$BC$3=1),Makrozyklus!J17,AND($AV$3=5,$BC$3=2),Makrozyklus!O17,AND($AV$3=5,$BC$3=3),Makrozyklus!T17,AND($AV$3=5,$BC$3=4),Makrozyklus!Y17,AND($AV$3=5,$BC$3=5),Makrozyklus!AD17,AND($AV$3=5,$BC$3=6),Makrozyklus!AI17,AND($AV$3=5,$BC$3=7),Makrozyklus!AN17,AND($AV$3=5,$BC$3=8),Makrozyklus!AS17,AND($AV$3=5,$BC$3=9),Makrozyklus!AX17,AND($AV$3=5,$BC$3=10),Makrozyklus!BC17,AND($AV$3=5,$BC$3=11),Makrozyklus!BG17,AND($AV$3=5,$BC$3=12),Makrozyklus!BL17,AND($AV$3=6,$BC$3=1),Makrozyklus!I17,AND($AV$3=6,$BC$3=2),Makrozyklus!O17,AND($AV$3=6,$BC$3=3),Makrozyklus!U17,AND($AV$3=6,$BC$3=4),Makrozyklus!AA17,AND($AV$3=6,$BC$3=5),Makrozyklus!AG17,AND($AV$3=6,$BC$3=6),Makrozyklus!AM17,AND($AV$3=6,$BC$3=7),Makrozyklus!AS17,AND($AV$3=6,$BC$3=8),Makrozyklus!AY17,AND($AV$3=6,$BC$3=9),Makrozyklus!BE17,AND($AV$3=6,$BC$3=10),Makrozyklus!BJ17)</f>
        <v>0</v>
      </c>
      <c r="X18" s="276"/>
      <c r="Y18" s="276" cm="1">
        <f t="array" ref="Y18">_xlfn.IFS(AND($AV$3=3,$BC$3=1),"",AND($AV$3=3,$BC$3=2),"",AND($AV$3=3,$BC$3=3),"",AND($AV$3=3,$BC$3=4),"",AND($AV$3=3,$BC$3=5),"",AND($AV$3=3,$BC$3=6),"",AND($AV$3=3,$BC$3=7),"",AND($AV$3=3,$BC$3=8),"",AND($AV$3=3,$BC$3=9),"",AND($AV$3=3,$BC$3=10),"",AND($AV$3=3,$BC$3=11),"",AND($AV$3=3,$BC$3=12),"",AND($AV$3=3,$BC$3=13),"",AND($AV$3=3,$BC$3=14),"",AND($AV$3=3,$BC$3=15),"",AND($AV$3=3,$BC$3=16),"",AND($AV$3=3,$BC$3=17),"",AND($AV$3=3,$BC$3=18),"",AND($AV$3=3,$BC$3=19),"",AND($AV$3=4,$BC$3=1),Makrozyklus!L17,AND($AV$3=4,$BC$3=2),Makrozyklus!P17,AND($AV$3=4,$BC$3=3),Makrozyklus!T17,AND($AV$3=4,$BC$3=4),Makrozyklus!X17,AND($AV$3=4,$BC$3=5),Makrozyklus!AB17,AND($AV$3=4,$BC$3=6),Makrozyklus!AF17,AND($AV$3=4,$BC$3=7),Makrozyklus!AJ17,AND($AV$3=4,$BC$3=8),Makrozyklus!AN17,AND($AV$3=4,$BC$3=9),Makrozyklus!AR17,AND($AV$3=4,$BC$3=10),Makrozyklus!AV17,AND($AV$3=4,$BC$3=11),Makrozyklus!AZ17,AND($AV$3=4,$BC$3=12),Makrozyklus!BD17,AND($AV$3=4,$BC$3=13),Makrozyklus!BG17,AND($AV$3=5,$BC$3=1),Makrozyklus!K17,AND($AV$3=5,$BC$3=2),Makrozyklus!P17,AND($AV$3=5,$BC$3=3),Makrozyklus!U17,AND($AV$3=5,$BC$3=4),Makrozyklus!Z17,AND($AV$3=5,$BC$3=5),Makrozyklus!AE17,AND($AV$3=5,$BC$3=6),Makrozyklus!AJ17,AND($AV$3=5,$BC$3=7),Makrozyklus!AO17,AND($AV$3=5,$BC$3=8),Makrozyklus!AT17,AND($AV$3=5,$BC$3=9),Makrozyklus!AY17,AND($AV$3=5,$BC$3=10),Makrozyklus!BD17,AND($AV$3=5,$BC$3=11),Makrozyklus!BH17,AND($AV$3=5,$BC$3=12),Makrozyklus!BM17,AND($AV$3=6,$BC$3=1),Makrozyklus!J17,AND($AV$3=6,$BC$3=2),Makrozyklus!P17,AND($AV$3=6,$BC$3=3),Makrozyklus!V17,AND($AV$3=6,$BC$3=4),Makrozyklus!AB17,AND($AV$3=6,$BC$3=5),Makrozyklus!AH17,AND($AV$3=6,$BC$3=6),Makrozyklus!AN17,AND($AV$3=6,$BC$3=7),Makrozyklus!AT17,AND($AV$3=6,$BC$3=8),Makrozyklus!AZ17,AND($AV$3=6,$BC$3=9),Makrozyklus!#REF!,AND($AV$3=6,$BC$3=10),Makrozyklus!BK17)</f>
        <v>0</v>
      </c>
      <c r="Z18" s="276"/>
      <c r="AA18" s="276" cm="1">
        <f t="array" ref="AA18">_xlfn.IFS(AND($AV$3=3,$BC$3=1),"",AND($AV$3=3,$BC$3=2),"",AND($AV$3=3,$BC$3=3),"",AND($AV$3=3,$BC$3=4),"",AND($AV$3=3,$BC$3=5),"",AND($AV$3=3,$BC$3=6),"",AND($AV$3=3,$BC$3=7),"",AND($AV$3=3,$BC$3=8),"",AND($AV$3=3,$BC$3=9),"",AND($AV$3=3,$BC$3=10),"",AND($AV$3=3,$BC$3=11),"",AND($AV$3=3,$BC$3=12),"",AND($AV$3=3,$BC$3=13),"",AND($AV$3=3,$BC$3=14),"",AND($AV$3=3,$BC$3=15),"",AND($AV$3=3,$BC$3=16),"",AND($AV$3=3,$BC$3=17),"",AND($AV$3=3,$BC$3=18),"",AND($AV$3=3,$BC$3=19),"",AND($AV$3=4,$BC$3=1),Makrozyklus!M17,AND($AV$3=4,$BC$3=2),Makrozyklus!Q17,AND($AV$3=4,$BC$3=3),Makrozyklus!U17,AND($AV$3=4,$BC$3=4),Makrozyklus!Y17,AND($AV$3=4,$BC$3=5),Makrozyklus!AC17,AND($AV$3=4,$BC$3=6),Makrozyklus!AG17,AND($AV$3=4,$BC$3=7),Makrozyklus!AK17,AND($AV$3=4,$BC$3=8),Makrozyklus!AO17,AND($AV$3=4,$BC$3=9),Makrozyklus!AS17,AND($AV$3=4,$BC$3=10),Makrozyklus!AW17,AND($AV$3=4,$BC$3=11),Makrozyklus!BA17,AND($AV$3=4,$BC$3=12),Makrozyklus!BE17,AND($AV$3=4,$BC$3=13),Makrozyklus!BH17,AND($AV$3=5,$BC$3=1),Makrozyklus!L17,AND($AV$3=5,$BC$3=2),Makrozyklus!Q17,AND($AV$3=5,$BC$3=3),Makrozyklus!V17,AND($AV$3=5,$BC$3=4),Makrozyklus!AA17,AND($AV$3=5,$BC$3=5),Makrozyklus!AF17,AND($AV$3=5,$BC$3=6),Makrozyklus!AK17,AND($AV$3=5,$BC$3=7),Makrozyklus!AP17,AND($AV$3=5,$BC$3=8),Makrozyklus!AU17,AND($AV$3=5,$BC$3=9),Makrozyklus!AZ17,AND($AV$3=5,$BC$3=10),Makrozyklus!BE17,AND($AV$3=5,$BC$3=11),Makrozyklus!BI17,AND($AV$3=5,$BC$3=12),Makrozyklus!BN17,AND($AV$3=6,$BC$3=1),Makrozyklus!K17,AND($AV$3=6,$BC$3=2),Makrozyklus!Q17,AND($AV$3=6,$BC$3=3),Makrozyklus!W17,AND($AV$3=6,$BC$3=4),Makrozyklus!AC17,AND($AV$3=6,$BC$3=5),Makrozyklus!AI17,AND($AV$3=6,$BC$3=6),Makrozyklus!AO17,AND($AV$3=6,$BC$3=7),Makrozyklus!AU17,AND($AV$3=6,$BC$3=8),Makrozyklus!BA17,AND($AV$3=6,$BC$3=9),Makrozyklus!BF17,AND($AV$3=6,$BC$3=10),Makrozyklus!BL17)</f>
        <v>0</v>
      </c>
      <c r="AB18" s="276"/>
      <c r="AC18" s="276" t="str" cm="1">
        <f t="array" ref="AC18">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Makrozyklus!M17,AND($AV$3=5,$BC$3=2),Makrozyklus!R17,AND($AV$3=5,$BC$3=3),Makrozyklus!W17,AND($AV$3=5,$BC$3=4),Makrozyklus!AB17,AND($AV$3=5,$BC$3=5),Makrozyklus!AG17,AND($AV$3=5,$BC$3=6),Makrozyklus!AL17,AND($AV$3=5,$BC$3=7),Makrozyklus!AQ17,AND($AV$3=5,$BC$3=8),Makrozyklus!AV17,AND($AV$3=5,$BC$3=9),Makrozyklus!BA17,AND($AV$3=5,$BC$3=10),Makrozyklus!#REF!,AND($AV$3=5,$BC$3=11),Makrozyklus!BJ17,AND($AV$3=5,$BC$3=12),Makrozyklus!BO17,AND($AV$3=6,$BC$3=1),Makrozyklus!L17,AND($AV$3=6,$BC$3=2),Makrozyklus!R17,AND($AV$3=6,$BC$3=3),Makrozyklus!X17,AND($AV$3=6,$BC$3=4),Makrozyklus!AD17,AND($AV$3=6,$BC$3=5),Makrozyklus!AJ17,AND($AV$3=6,$BC$3=6),Makrozyklus!AP17,AND($AV$3=6,$BC$3=7),Makrozyklus!AV17,AND($AV$3=6,$BC$3=8),Makrozyklus!BB17,AND($AV$3=6,$BC$3=9),Makrozyklus!BG17,AND($AV$3=6,$BC$3=10),Makrozyklus!BM17)</f>
        <v/>
      </c>
      <c r="AD18" s="276"/>
      <c r="AE18" s="276" t="str" cm="1">
        <f t="array" ref="AE18">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Makrozyklus!N17,AND($AV$3=5,$BC$3=2),Makrozyklus!S17,AND($AV$3=5,$BC$3=3),Makrozyklus!X17,AND($AV$3=5,$BC$3=4),Makrozyklus!AC17,AND($AV$3=5,$BC$3=5),Makrozyklus!AH17,AND($AV$3=5,$BC$3=6),Makrozyklus!AM17,AND($AV$3=5,$BC$3=7),Makrozyklus!AR17,AND($AV$3=5,$BC$3=8),Makrozyklus!AW17,AND($AV$3=5,$BC$3=9),Makrozyklus!BB17,AND($AV$3=5,$BC$3=10),Makrozyklus!BF17,AND($AV$3=5,$BC$3=11),Makrozyklus!BK17,AND($AV$3=5,$BC$3=12),Makrozyklus!BP17,AND($AV$3=6,$BC$3=1),Makrozyklus!M17,AND($AV$3=6,$BC$3=2),Makrozyklus!S17,AND($AV$3=6,$BC$3=3),Makrozyklus!Y17,AND($AV$3=6,$BC$3=4),Makrozyklus!AE17,AND($AV$3=6,$BC$3=5),Makrozyklus!AK17,AND($AV$3=6,$BC$3=6),Makrozyklus!AQ17,AND($AV$3=6,$BC$3=7),Makrozyklus!AW17,AND($AV$3=6,$BC$3=8),Makrozyklus!BC17,AND($AV$3=6,$BC$3=9),Makrozyklus!BH17,AND($AV$3=6,$BC$3=10),Makrozyklus!BN17)</f>
        <v/>
      </c>
      <c r="AF18" s="276"/>
      <c r="AG18" s="276" t="str" cm="1">
        <f t="array" ref="AG18">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Makrozyklus!O17,AND($AV$3=5,$BC$3=2),Makrozyklus!T17,AND($AV$3=5,$BC$3=3),Makrozyklus!Y17,AND($AV$3=5,$BC$3=4),Makrozyklus!AD17,AND($AV$3=5,$BC$3=5),Makrozyklus!AI17,AND($AV$3=5,$BC$3=6),Makrozyklus!AN17,AND($AV$3=5,$BC$3=7),Makrozyklus!AS17,AND($AV$3=5,$BC$3=8),Makrozyklus!AX17,AND($AV$3=5,$BC$3=9),Makrozyklus!BC17,AND($AV$3=5,$BC$3=10),Makrozyklus!BG17,AND($AV$3=5,$BC$3=11),Makrozyklus!BL17,AND($AV$3=5,$BC$3=12),Makrozyklus!BQ17,AND($AV$3=6,$BC$3=1),Makrozyklus!N17,AND($AV$3=6,$BC$3=2),Makrozyklus!T17,AND($AV$3=6,$BC$3=3),Makrozyklus!Z17,AND($AV$3=6,$BC$3=4),Makrozyklus!AF17,AND($AV$3=6,$BC$3=5),Makrozyklus!AL17,AND($AV$3=6,$BC$3=6),Makrozyklus!AR17,AND($AV$3=6,$BC$3=7),Makrozyklus!AX17,AND($AV$3=6,$BC$3=8),Makrozyklus!BD17,AND($AV$3=6,$BC$3=9),Makrozyklus!BI17,AND($AV$3=6,$BC$3=10),Makrozyklus!BO17)</f>
        <v/>
      </c>
      <c r="AH18" s="276"/>
      <c r="AI18" s="276" t="str" cm="1">
        <f t="array" ref="AI18">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AND($AV$3=5,$BC$3=2),"",AND($AV$3=5,$BC$3=3),"",AND($AV$3=5,$BC$3=4),"",AND($AV$3=5,$BC$3=5),"",AND($AV$3=5,$BC$3=6),"",AND($AV$3=5,$BC$3=7),"",AND($AV$3=5,$BC$3=8),"",AND($AV$3=5,$BC$3=9),"",AND($AV$3=5,$BC$3=10),"",AND($AV$3=5,$BC$3=11),"",AND($AV$3=5,$BC$3=12),"",AND($AV$3=6,$BC$3=1),Makrozyklus!O17,AND($AV$3=6,$BC$3=2),Makrozyklus!U17,AND($AV$3=6,$BC$3=3),Makrozyklus!AA17,AND($AV$3=6,$BC$3=4),Makrozyklus!AG17,AND($AV$3=6,$BC$3=5),Makrozyklus!AM17,AND($AV$3=6,$BC$3=6),Makrozyklus!AS17,AND($AV$3=6,$BC$3=7),Makrozyklus!AY17,AND($AV$3=6,$BC$3=8),Makrozyklus!BE17,AND($AV$3=6,$BC$3=9),Makrozyklus!BJ17,AND($AV$3=6,$BC$3=10),Makrozyklus!BP17)</f>
        <v/>
      </c>
      <c r="AJ18" s="276"/>
      <c r="AK18" s="276" t="str" cm="1">
        <f t="array" ref="AK18">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AND($AV$3=5,$BC$3=2),"",AND($AV$3=5,$BC$3=3),"",AND($AV$3=5,$BC$3=4),"",AND($AV$3=5,$BC$3=5),"",AND($AV$3=5,$BC$3=6),"",AND($AV$3=5,$BC$3=7),"",AND($AV$3=5,$BC$3=8),"",AND($AV$3=5,$BC$3=9),"",AND($AV$3=5,$BC$3=10),"",AND($AV$3=5,$BC$3=11),"",AND($AV$3=5,$BC$3=12),"",AND($AV$3=6,$BC$3=1),Makrozyklus!P17,AND($AV$3=6,$BC$3=2),Makrozyklus!V17,AND($AV$3=6,$BC$3=3),Makrozyklus!AB17,AND($AV$3=6,$BC$3=4),Makrozyklus!AH17,AND($AV$3=6,$BC$3=5),Makrozyklus!AN17,AND($AV$3=6,$BC$3=6),Makrozyklus!AT17,AND($AV$3=6,$BC$3=7),Makrozyklus!AZ17,AND($AV$3=6,$BC$3=8),Makrozyklus!#REF!,AND($AV$3=6,$BC$3=9),Makrozyklus!BK17,AND($AV$3=6,$BC$3=10),Makrozyklus!BQ17)</f>
        <v/>
      </c>
      <c r="AL18" s="276"/>
      <c r="AM18" s="276" t="str" cm="1">
        <f t="array" ref="AM18">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AND($AV$3=5,$BC$3=2),"",AND($AV$3=5,$BC$3=3),"",AND($AV$3=5,$BC$3=4),"",AND($AV$3=5,$BC$3=5),"",AND($AV$3=5,$BC$3=6),"",AND($AV$3=5,$BC$3=7),"",AND($AV$3=5,$BC$3=8),"",AND($AV$3=5,$BC$3=9),"",AND($AV$3=5,$BC$3=10),"",AND($AV$3=5,$BC$3=11),"",AND($AV$3=5,$BC$3=12),"",AND($AV$3=6,$BC$3=1),Makrozyklus!Q17,AND($AV$3=6,$BC$3=2),Makrozyklus!W17,AND($AV$3=6,$BC$3=3),Makrozyklus!AC17,AND($AV$3=6,$BC$3=4),Makrozyklus!AI17,AND($AV$3=6,$BC$3=5),Makrozyklus!AO17,AND($AV$3=6,$BC$3=6),Makrozyklus!AU17,AND($AV$3=6,$BC$3=7),Makrozyklus!BA17,AND($AV$3=6,$BC$3=8),Makrozyklus!BF17,AND($AV$3=6,$BC$3=9),Makrozyklus!BL17,AND($AV$3=6,$BC$3=10),Makrozyklus!BR17)</f>
        <v/>
      </c>
      <c r="AN18" s="276"/>
      <c r="AS18" s="299"/>
      <c r="AT18" s="274"/>
      <c r="AU18" s="274"/>
      <c r="AV18" s="274"/>
      <c r="AW18" s="274"/>
      <c r="AX18" s="274"/>
      <c r="AY18" s="274"/>
      <c r="AZ18" s="300"/>
      <c r="BA18" s="299"/>
      <c r="BB18" s="274"/>
      <c r="BC18" s="274"/>
      <c r="BD18" s="274"/>
      <c r="BE18" s="274"/>
      <c r="BF18" s="274"/>
      <c r="BG18" s="274"/>
      <c r="BH18" s="300"/>
    </row>
    <row r="19" spans="1:69" ht="32.25" customHeight="1" x14ac:dyDescent="0.25">
      <c r="A19" s="328" t="str">
        <f>Makrozyklus!A18</f>
        <v>Stunden/Mesozyklus</v>
      </c>
      <c r="B19" s="329"/>
      <c r="C19" s="329"/>
      <c r="D19" s="330"/>
      <c r="E19" s="318"/>
      <c r="F19" s="276"/>
      <c r="G19" s="276"/>
      <c r="H19" s="276"/>
      <c r="I19" s="276" t="str">
        <f>IF(AND($AV$3=3,$BC$3&gt;1),SUM(E18+G18+I18),"")</f>
        <v/>
      </c>
      <c r="J19" s="276"/>
      <c r="K19" s="276" t="str">
        <f>IF(AND($AV$3=4,$BC$3&gt;1),SUM(E18+G18+I18+K18),"")</f>
        <v/>
      </c>
      <c r="L19" s="276"/>
      <c r="M19" s="276" t="str">
        <f>IF(AND($AV$3=5,$BC$3&gt;1),SUM(E18+G18+I18+K18+M18),"")</f>
        <v/>
      </c>
      <c r="N19" s="276"/>
      <c r="O19" s="276" t="str" cm="1">
        <f t="array" ref="O19">_xlfn.IFS(AND($AV$3=3,$BC$3&gt;1),SUM(K18+M18+O18),AND($AV$3=6,$BC$3&gt;1),SUM(E18+G18+I18+K18+M18+O18),AND(AV3&lt;6,AV3&gt;3),"",AND(AV3=3,BC3=1),SUM(K18+M18+O18),AND(AV3=6,BC3=1),"")</f>
        <v/>
      </c>
      <c r="P19" s="276"/>
      <c r="Q19" s="276"/>
      <c r="R19" s="276"/>
      <c r="S19" s="276">
        <f>IF(AND($AV$3=4,$BC$3&gt;0.99),SUM(M18+O18+Q18+S18),"")</f>
        <v>0</v>
      </c>
      <c r="T19" s="276"/>
      <c r="U19" s="276" t="str">
        <f>IF(AND($AV$3=3,$BC$3&gt;0.99),SUM(Q18+S18+U18),"")</f>
        <v/>
      </c>
      <c r="V19" s="276"/>
      <c r="W19" s="276" t="str">
        <f>IF(AND($AV$3=5,$BC$3&gt;0.99),SUM(O18+Q18+S18+U18+W18),"")</f>
        <v/>
      </c>
      <c r="X19" s="276"/>
      <c r="Y19" s="276"/>
      <c r="Z19" s="276"/>
      <c r="AA19" s="276" cm="1">
        <f t="array" ref="AA19">_xlfn.IFS(AND($AV$3=4,$BC$3&gt;0.99),SUM(U18+W18+Y18+AA18),AND($AV$3=6,$BC$3&gt;0.99),SUM(Q18+S18+U18+W18+Y18+AA18),AND(AV3&lt;&gt;4,AV3&lt;&gt;6),"")</f>
        <v>0</v>
      </c>
      <c r="AB19" s="276"/>
      <c r="AC19" s="276"/>
      <c r="AD19" s="276"/>
      <c r="AE19" s="276"/>
      <c r="AF19" s="276"/>
      <c r="AG19" s="276" t="str">
        <f>IF(AND($AV$3=5,$BC$3&gt;0.99),SUM(Y18+AA18+AC18+AE18+AG18),"")</f>
        <v/>
      </c>
      <c r="AH19" s="276"/>
      <c r="AI19" s="276"/>
      <c r="AJ19" s="276"/>
      <c r="AK19" s="276"/>
      <c r="AL19" s="276"/>
      <c r="AM19" s="276" t="str">
        <f>IF(AND(AV3=6,BC3&gt;0.99),SUM(AC18+AE18+AG18+AI18+AK18+AM18),"")</f>
        <v/>
      </c>
      <c r="AN19" s="276"/>
      <c r="AS19" s="299"/>
      <c r="AT19" s="274"/>
      <c r="AU19" s="274"/>
      <c r="AV19" s="274"/>
      <c r="AW19" s="274"/>
      <c r="AX19" s="274"/>
      <c r="AY19" s="274"/>
      <c r="AZ19" s="300"/>
      <c r="BA19" s="299"/>
      <c r="BB19" s="274"/>
      <c r="BC19" s="274"/>
      <c r="BD19" s="274"/>
      <c r="BE19" s="274"/>
      <c r="BF19" s="274"/>
      <c r="BG19" s="274"/>
      <c r="BH19" s="300"/>
    </row>
    <row r="20" spans="1:69" ht="32.25" customHeight="1" x14ac:dyDescent="0.25">
      <c r="A20" s="337" t="str">
        <f>Makrozyklus!A20</f>
        <v>Trainingsbelastung (ca.)</v>
      </c>
      <c r="B20" s="338"/>
      <c r="C20" s="338"/>
      <c r="D20" s="339"/>
      <c r="E20" s="318"/>
      <c r="F20" s="276"/>
      <c r="G20" s="276"/>
      <c r="H20" s="276"/>
      <c r="I20" s="276"/>
      <c r="J20" s="276"/>
      <c r="K20" s="276"/>
      <c r="L20" s="276"/>
      <c r="M20" s="276"/>
      <c r="N20" s="276"/>
      <c r="O20" s="276"/>
      <c r="P20" s="276"/>
      <c r="Q20" s="276"/>
      <c r="R20" s="276"/>
      <c r="S20" s="276"/>
      <c r="T20" s="276"/>
      <c r="U20" s="276"/>
      <c r="V20" s="276"/>
      <c r="W20" s="276"/>
      <c r="X20" s="276"/>
      <c r="Y20" s="276"/>
      <c r="Z20" s="276"/>
      <c r="AA20" s="276"/>
      <c r="AB20" s="276"/>
      <c r="AC20" s="276"/>
      <c r="AD20" s="276"/>
      <c r="AE20" s="276"/>
      <c r="AF20" s="276"/>
      <c r="AG20" s="276"/>
      <c r="AH20" s="276"/>
      <c r="AI20" s="276"/>
      <c r="AJ20" s="276"/>
      <c r="AK20" s="276"/>
      <c r="AL20" s="276"/>
      <c r="AM20" s="276"/>
      <c r="AN20" s="276"/>
      <c r="AS20" s="299"/>
      <c r="AT20" s="274"/>
      <c r="AU20" s="274"/>
      <c r="AV20" s="274"/>
      <c r="AW20" s="274"/>
      <c r="AX20" s="274"/>
      <c r="AY20" s="274"/>
      <c r="AZ20" s="300"/>
      <c r="BA20" s="299"/>
      <c r="BB20" s="274"/>
      <c r="BC20" s="274"/>
      <c r="BD20" s="274"/>
      <c r="BE20" s="274"/>
      <c r="BF20" s="274"/>
      <c r="BG20" s="274"/>
      <c r="BH20" s="300"/>
    </row>
    <row r="21" spans="1:69" ht="32.25" customHeight="1" x14ac:dyDescent="0.25">
      <c r="A21" s="340"/>
      <c r="B21" s="341"/>
      <c r="C21" s="341"/>
      <c r="D21" s="342"/>
      <c r="E21" s="319" t="str" cm="1">
        <f t="array" ref="E21">_xlfn.IFS(AND($AV$3=3,$BC$3=1),"",AND($AV$3=3,$BC$3=2),Makrozyklus!F20,AND($AV$3=3,$BC$3=3),Makrozyklus!I20,AND($AV$3=3,$BC$3=4),Makrozyklus!L20,AND($AV$3=3,$BC$3=5),Makrozyklus!O20,AND($AV$3=3,$BC$3=6),Makrozyklus!R20,AND($AV$3=3,$BC$3=7),Makrozyklus!U20,AND($AV$3=3,$BC$3=8),Makrozyklus!X20,AND($AV$3=3,$BC$3=9),Makrozyklus!AA20,AND($AV$3=3,$BC$3=10),Makrozyklus!AD20,AND($AV$3=3,$BC$3=11),Makrozyklus!AG20,AND($AV$3=3,$BC$3=12),Makrozyklus!AJ20,AND($AV$3=3,$BC$3=13),Makrozyklus!AM20,AND($AV$3=3,$BC$3=14),Makrozyklus!AP20,AND($AV$3=3,$BC$3=15),Makrozyklus!AS20,AND($AV$3=3,$BC$3=16),Makrozyklus!AV20,AND($AV$3=3,$BC$3=17),Makrozyklus!AY20,AND($AV$3=3,$BC$3=18),Makrozyklus!BB20,AND($AV$3=3,$BC$3=19),Makrozyklus!BE20,AND($AV$3=4,$BC$3=1),"",AND($AV$3=4,$BC$3=2),Makrozyklus!F20,AND($AV$3=4,$BC$3=3),Makrozyklus!J20,AND($AV$3=4,$BC$3=4),Makrozyklus!N20,AND($AV$3=4,$BC$3=5),Makrozyklus!R20,AND($AV$3=4,$BC$3=6),Makrozyklus!V20,AND($AV$3=4,$BC$3=7),Makrozyklus!Z20,AND($AV$3=4,$BC$3=8),Makrozyklus!AD20,AND($AV$3=4,$BC$3=9),Makrozyklus!AH20,AND($AV$3=4,$BC$3=10),Makrozyklus!AL20,AND($AV$3=4,$BC$3=11),Makrozyklus!AP20,AND($AV$3=4,$BC$3=12),Makrozyklus!AT20,AND($AV$3=4,$BC$3=13),Makrozyklus!AX20,AND($AV$3=5,$BC$3=1),"",AND($AV$3=5,$BC$3=2),Makrozyklus!F20,AND($AV$3=5,$BC$3=3),Makrozyklus!K20,AND($AV$3=5,$BC$3=4),Makrozyklus!P20,AND($AV$3=5,$BC$3=5),Makrozyklus!U20,AND($AV$3=5,$BC$3=6),Makrozyklus!Z20,AND($AV$3=5,$BC$3=7),Makrozyklus!AE20,AND($AV$3=5,$BC$3=8),Makrozyklus!AJ20,AND($AV$3=5,$BC$3=9),Makrozyklus!AO20,AND($AV$3=5,$BC$3=10),Makrozyklus!AT20,AND($AV$3=5,$BC$3=11),Makrozyklus!AY20,AND($AV$3=5,$BC$3=12),Makrozyklus!BD20,AND($AV$3=6,$BC$3=1),"",AND($AV$3=6,$BC$3=2),Makrozyklus!F20,AND($AV$3=6,$BC$3=3),Makrozyklus!L20,AND($AV$3=6,$BC$3=4),Makrozyklus!R20,AND($AV$3=6,$BC$3=5),Makrozyklus!X20,AND($AV$3=6,$BC$3=6),Makrozyklus!AD20,AND($AV$3=6,$BC$3=7),Makrozyklus!AJ20,AND($AV$3=6,$BC$3=8),Makrozyklus!AP20,AND($AV$3=6,$BC$3=9),Makrozyklus!AV20,AND($AV$3=6,$BC$3=10),Makrozyklus!BB20)</f>
        <v/>
      </c>
      <c r="F21" s="275"/>
      <c r="G21" s="275" t="str" cm="1">
        <f t="array" ref="G21">_xlfn.IFS(AND($AV$3=3,$BC$3=1),"",AND($AV$3=3,$BC$3=2),Makrozyklus!G20,AND($AV$3=3,$BC$3=3),Makrozyklus!J20,AND($AV$3=3,$BC$3=4),Makrozyklus!M20,AND($AV$3=3,$BC$3=5),Makrozyklus!P20,AND($AV$3=3,$BC$3=6),Makrozyklus!S20,AND($AV$3=3,$BC$3=7),Makrozyklus!V20,AND($AV$3=3,$BC$3=8),Makrozyklus!Y20,AND($AV$3=3,$BC$3=9),Makrozyklus!AB20,AND($AV$3=3,$BC$3=10),Makrozyklus!AE20,AND($AV$3=3,$BC$3=11),Makrozyklus!AH20,AND($AV$3=3,$BC$3=12),Makrozyklus!AK20,AND($AV$3=3,$BC$3=13),Makrozyklus!AN20,AND($AV$3=3,$BC$3=14),Makrozyklus!AQ20,AND($AV$3=3,$BC$3=15),Makrozyklus!AT20,AND($AV$3=3,$BC$3=16),Makrozyklus!AW20,AND($AV$3=3,$BC$3=17),Makrozyklus!AZ20,AND($AV$3=3,$BC$3=18),Makrozyklus!BC20,AND($AV$3=3,$BC$3=19),Makrozyklus!#REF!,AND($AV$3=4,$BC$3=1),"",AND($AV$3=4,$BC$3=2),Makrozyklus!G20,AND($AV$3=4,$BC$3=3),Makrozyklus!K20,AND($AV$3=4,$BC$3=4),Makrozyklus!O20,AND($AV$3=4,$BC$3=5),Makrozyklus!S20,AND($AV$3=4,$BC$3=6),Makrozyklus!W20,AND($AV$3=4,$BC$3=7),Makrozyklus!AA20,AND($AV$3=4,$BC$3=8),Makrozyklus!AE20,AND($AV$3=4,$BC$3=9),Makrozyklus!AI20,AND($AV$3=4,$BC$3=10),Makrozyklus!AM20,AND($AV$3=4,$BC$3=11),Makrozyklus!AQ20,AND($AV$3=4,$BC$3=12),Makrozyklus!AU20,AND($AV$3=4,$BC$3=13),Makrozyklus!AY20,AND($AV$3=5,$BC$3=1),"",AND($AV$3=5,$BC$3=2),Makrozyklus!G20,AND($AV$3=5,$BC$3=3),Makrozyklus!L20,AND($AV$3=5,$BC$3=4),Makrozyklus!Q20,AND($AV$3=5,$BC$3=5),Makrozyklus!V20,AND($AV$3=5,$BC$3=6),Makrozyklus!AA20,AND($AV$3=5,$BC$3=7),Makrozyklus!AF20,AND($AV$3=5,$BC$3=8),Makrozyklus!AK20,AND($AV$3=5,$BC$3=9),Makrozyklus!AP20,AND($AV$3=5,$BC$3=10),Makrozyklus!AU20,AND($AV$3=5,$BC$3=11),Makrozyklus!AZ20,AND($AV$3=5,$BC$3=12),Makrozyklus!BE20,AND($AV$3=6,$BC$3=1),"",AND($AV$3=6,$BC$3=2),Makrozyklus!G20,AND($AV$3=6,$BC$3=3),Makrozyklus!M20,AND($AV$3=6,$BC$3=4),Makrozyklus!S20,AND($AV$3=6,$BC$3=5),Makrozyklus!Y20,AND($AV$3=6,$BC$3=6),Makrozyklus!AE20,AND($AV$3=6,$BC$3=7),Makrozyklus!AK20,AND($AV$3=6,$BC$3=8),Makrozyklus!AQ20,AND($AV$3=6,$BC$3=9),Makrozyklus!AW20,AND($AV$3=6,$BC$3=10),Makrozyklus!BC20)</f>
        <v/>
      </c>
      <c r="H21" s="275"/>
      <c r="I21" s="275" t="str" cm="1">
        <f t="array" ref="I21">_xlfn.IFS(AND($AV$3=3,$BC$3=1),"",AND($AV$3=3,$BC$3=2),Makrozyklus!H20,AND($AV$3=3,$BC$3=3),Makrozyklus!K20,AND($AV$3=3,$BC$3=4),Makrozyklus!N20,AND($AV$3=3,$BC$3=5),Makrozyklus!Q20,AND($AV$3=3,$BC$3=6),Makrozyklus!T20,AND($AV$3=3,$BC$3=7),Makrozyklus!W20,AND($AV$3=3,$BC$3=8),Makrozyklus!Z20,AND($AV$3=3,$BC$3=9),Makrozyklus!AC20,AND($AV$3=3,$BC$3=10),Makrozyklus!AF20,AND($AV$3=3,$BC$3=11),Makrozyklus!AI20,AND($AV$3=3,$BC$3=12),Makrozyklus!AL20,AND($AV$3=3,$BC$3=13),Makrozyklus!AO20,AND($AV$3=3,$BC$3=14),Makrozyklus!AR20,AND($AV$3=3,$BC$3=15),Makrozyklus!AU20,AND($AV$3=3,$BC$3=16),Makrozyklus!AX20,AND($AV$3=3,$BC$3=17),Makrozyklus!BA20,AND($AV$3=3,$BC$3=18),Makrozyklus!BD20,AND($AV$3=3,$BC$3=19),Makrozyklus!BF20,AND($AV$3=4,$BC$3=1),"",AND($AV$3=4,$BC$3=2),Makrozyklus!H20,AND($AV$3=4,$BC$3=3),Makrozyklus!L20,AND($AV$3=4,$BC$3=4),Makrozyklus!P20,AND($AV$3=4,$BC$3=5),Makrozyklus!T20,AND($AV$3=4,$BC$3=6),Makrozyklus!X20,AND($AV$3=4,$BC$3=7),Makrozyklus!AB20,AND($AV$3=4,$BC$3=8),Makrozyklus!AF20,AND($AV$3=4,$BC$3=9),Makrozyklus!AJ20,AND($AV$3=4,$BC$3=10),Makrozyklus!AN20,AND($AV$3=4,$BC$3=11),Makrozyklus!AR20,AND($AV$3=4,$BC$3=12),Makrozyklus!AV20,AND($AV$3=4,$BC$3=13),Makrozyklus!AZ20,AND($AV$3=5,$BC$3=1),"",AND($AV$3=5,$BC$3=2),Makrozyklus!H20,AND($AV$3=5,$BC$3=3),Makrozyklus!M20,AND($AV$3=5,$BC$3=4),Makrozyklus!R20,AND($AV$3=5,$BC$3=5),Makrozyklus!W20,AND($AV$3=5,$BC$3=6),Makrozyklus!AB20,AND($AV$3=5,$BC$3=7),Makrozyklus!AG20,AND($AV$3=5,$BC$3=8),Makrozyklus!AL20,AND($AV$3=5,$BC$3=9),Makrozyklus!AQ20,AND($AV$3=5,$BC$3=10),Makrozyklus!AV20,AND($AV$3=5,$BC$3=11),Makrozyklus!BA20,AND($AV$3=5,$BC$3=12),Makrozyklus!#REF!,AND($AV$3=6,$BC$3=1),"",AND($AV$3=6,$BC$3=2),Makrozyklus!H20,AND($AV$3=6,$BC$3=3),Makrozyklus!N20,AND($AV$3=6,$BC$3=4),Makrozyklus!T20,AND($AV$3=6,$BC$3=5),Makrozyklus!Z20,AND($AV$3=6,$BC$3=6),Makrozyklus!AF20,AND($AV$3=6,$BC$3=7),Makrozyklus!AL20,AND($AV$3=6,$BC$3=8),Makrozyklus!AR20,AND($AV$3=6,$BC$3=9),Makrozyklus!AX20,AND($AV$3=6,$BC$3=10),Makrozyklus!BD20)</f>
        <v/>
      </c>
      <c r="J21" s="275"/>
      <c r="K21" s="275" t="str" cm="1">
        <f t="array" ref="K21">_xlfn.IFS(AND($AV$3=3,$BC$3=1),Makrozyklus!F20,AND($AV$3=3,$BC$3=2),Makrozyklus!I20,AND($AV$3=3,$BC$3=3),Makrozyklus!L20,AND($AV$3=3,$BC$3=4),Makrozyklus!O20,AND($AV$3=3,$BC$3=5),Makrozyklus!R20,AND($AV$3=3,$BC$3=6),Makrozyklus!U20,AND($AV$3=3,$BC$3=7),Makrozyklus!X20,AND($AV$3=3,$BC$3=8),Makrozyklus!AA20,AND($AV$3=3,$BC$3=9),Makrozyklus!AD20,AND($AV$3=3,$BC$3=10),Makrozyklus!AG20,AND($AV$3=3,$BC$3=11),Makrozyklus!AJ20,AND($AV$3=3,$BC$3=12),Makrozyklus!AM20,AND($AV$3=3,$BC$3=13),Makrozyklus!AP20,AND($AV$3=3,$BC$3=14),Makrozyklus!AS20,AND($AV$3=3,$BC$3=15),Makrozyklus!AV20,AND($AV$3=3,$BC$3=16),Makrozyklus!AY20,AND($AV$3=3,$BC$3=17),Makrozyklus!BB20,AND($AV$3=3,$BC$3=18),Makrozyklus!BE20,AND($AV$3=3,$BC$3=19),Makrozyklus!BG20,AND($AV$3=4,$BC$3=1),"",AND($AV$3=4,$BC$3=2),Makrozyklus!I20,AND($AV$3=4,$BC$3=3),Makrozyklus!M20,AND($AV$3=4,$BC$3=4),Makrozyklus!Q20,AND($AV$3=4,$BC$3=5),Makrozyklus!U20,AND($AV$3=4,$BC$3=6),Makrozyklus!Y20,AND($AV$3=4,$BC$3=7),Makrozyklus!AC20,AND($AV$3=4,$BC$3=8),Makrozyklus!AG20,AND($AV$3=4,$BC$3=9),Makrozyklus!AK20,AND($AV$3=4,$BC$3=10),Makrozyklus!AO20,AND($AV$3=4,$BC$3=11),Makrozyklus!AS20,AND($AV$3=4,$BC$3=12),Makrozyklus!AW20,AND($AV$3=4,$BC$3=13),Makrozyklus!BA20,AND($AV$3=5,$BC$3=1),"",AND($AV$3=5,$BC$3=2),Makrozyklus!I20,AND($AV$3=5,$BC$3=3),Makrozyklus!N20,AND($AV$3=5,$BC$3=4),Makrozyklus!S20,AND($AV$3=5,$BC$3=5),Makrozyklus!X20,AND($AV$3=5,$BC$3=6),Makrozyklus!AC20,AND($AV$3=5,$BC$3=7),Makrozyklus!AH20,AND($AV$3=5,$BC$3=8),Makrozyklus!AM20,AND($AV$3=5,$BC$3=9),Makrozyklus!AR20,AND($AV$3=5,$BC$3=10),Makrozyklus!AW20,AND($AV$3=5,$BC$3=11),Makrozyklus!BB20,AND($AV$3=5,$BC$3=12),Makrozyklus!BF20,AND($AV$3=6,$BC$3=1),"",AND($AV$3=6,$BC$3=2),Makrozyklus!I20,AND($AV$3=6,$BC$3=3),Makrozyklus!O20,AND($AV$3=6,$BC$3=4),Makrozyklus!U20,AND($AV$3=6,$BC$3=5),Makrozyklus!AA20,AND($AV$3=6,$BC$3=6),Makrozyklus!AG20,AND($AV$3=6,$BC$3=7),Makrozyklus!AM20,AND($AV$3=6,$BC$3=8),Makrozyklus!AS20,AND($AV$3=6,$BC$3=9),Makrozyklus!AY20,AND($AV$3=6,$BC$3=10),Makrozyklus!BE20)</f>
        <v/>
      </c>
      <c r="L21" s="275"/>
      <c r="M21" s="275" cm="1">
        <f t="array" ref="M21">_xlfn.IFS(AND($AV$3=3,$BC$3=1),Makrozyklus!G20,AND($AV$3=3,$BC$3=2),Makrozyklus!J20,AND($AV$3=3,$BC$3=3),Makrozyklus!M20,AND($AV$3=3,$BC$3=4),Makrozyklus!P20,AND($AV$3=3,$BC$3=5),Makrozyklus!S20,AND($AV$3=3,$BC$3=6),Makrozyklus!V20,AND($AV$3=3,$BC$3=7),Makrozyklus!Y20,AND($AV$3=3,$BC$3=8),Makrozyklus!AB20,AND($AV$3=3,$BC$3=9),Makrozyklus!AE20,AND($AV$3=3,$BC$3=10),Makrozyklus!AH20,AND($AV$3=3,$BC$3=11),Makrozyklus!AK20,AND($AV$3=3,$BC$3=12),Makrozyklus!AN20,AND($AV$3=3,$BC$3=13),Makrozyklus!AQ20,AND($AV$3=3,$BC$3=14),Makrozyklus!AT20,AND($AV$3=3,$BC$3=15),Makrozyklus!AW20,AND($AV$3=3,$BC$3=16),Makrozyklus!AZ20,AND($AV$3=3,$BC$3=17),Makrozyklus!BC20,AND($AV$3=3,$BC$3=18),Makrozyklus!#REF!,AND($AV$3=3,$BC$3=19),Makrozyklus!BH20,AND($AV$3=4,$BC$3=1),Makrozyklus!F20,AND($AV$3=4,$BC$3=2),Makrozyklus!J20,AND($AV$3=4,$BC$3=3),Makrozyklus!N20,AND($AV$3=4,$BC$3=4),Makrozyklus!R20,AND($AV$3=4,$BC$3=5),Makrozyklus!V20,AND($AV$3=4,$BC$3=6),Makrozyklus!Z20,AND($AV$3=4,$BC$3=7),Makrozyklus!AD20,AND($AV$3=4,$BC$3=8),Makrozyklus!AH20,AND($AV$3=4,$BC$3=9),Makrozyklus!AL20,AND($AV$3=4,$BC$3=10),Makrozyklus!AP20,AND($AV$3=4,$BC$3=11),Makrozyklus!AT20,AND($AV$3=4,$BC$3=12),Makrozyklus!AX20,AND($AV$3=4,$BC$3=13),Makrozyklus!BB20,AND($AV$3=5,$BC$3=1),"",AND($AV$3=5,$BC$3=2),Makrozyklus!J20,AND($AV$3=5,$BC$3=3),Makrozyklus!O20,AND($AV$3=5,$BC$3=4),Makrozyklus!T20,AND($AV$3=5,$BC$3=5),Makrozyklus!Y20,AND($AV$3=5,$BC$3=6),Makrozyklus!AD20,AND($AV$3=5,$BC$3=7),Makrozyklus!AI20,AND($AV$3=5,$BC$3=8),Makrozyklus!AN20,AND($AV$3=5,$BC$3=9),Makrozyklus!AS20,AND($AV$3=5,$BC$3=10),Makrozyklus!AX20,AND($AV$3=5,$BC$3=11),Makrozyklus!BC20,AND($AV$3=5,$BC$3=12),Makrozyklus!BG20,AND($AV$3=6,$BC$3=1),"",AND($AV$3=6,$BC$3=2),Makrozyklus!J20,AND($AV$3=6,$BC$3=3),Makrozyklus!P20,AND($AV$3=6,$BC$3=4),Makrozyklus!V20,AND($AV$3=6,$BC$3=5),Makrozyklus!AB20,AND($AV$3=6,$BC$3=6),Makrozyklus!AH20,AND($AV$3=6,$BC$3=7),Makrozyklus!AN20,AND($AV$3=6,$BC$3=8),Makrozyklus!AT20,AND($AV$3=6,$BC$3=9),Makrozyklus!AZ20,AND($AV$3=6,$BC$3=10),Makrozyklus!#REF!)</f>
        <v>0</v>
      </c>
      <c r="N21" s="275"/>
      <c r="O21" s="275" cm="1">
        <f t="array" ref="O21">_xlfn.IFS(AND($AV$3=3,$BC$3=1),Makrozyklus!H20,AND($AV$3=3,$BC$3=2),Makrozyklus!K20,AND($AV$3=3,$BC$3=3),Makrozyklus!N20,AND($AV$3=3,$BC$3=4),Makrozyklus!Q20,AND($AV$3=3,$BC$3=5),Makrozyklus!T20,AND($AV$3=3,$BC$3=6),Makrozyklus!W20,AND($AV$3=3,$BC$3=7),Makrozyklus!Z20,AND($AV$3=3,$BC$3=8),Makrozyklus!AC20,AND($AV$3=3,$BC$3=9),Makrozyklus!AF20,AND($AV$3=3,$BC$3=10),Makrozyklus!AI20,AND($AV$3=3,$BC$3=11),Makrozyklus!AL20,AND($AV$3=3,$BC$3=12),Makrozyklus!AO20,AND($AV$3=3,$BC$3=13),Makrozyklus!AR20,AND($AV$3=3,$BC$3=14),Makrozyklus!AU20,AND($AV$3=3,$BC$3=15),Makrozyklus!AX20,AND($AV$3=3,$BC$3=16),Makrozyklus!BA20,AND($AV$3=3,$BC$3=17),Makrozyklus!BD20,AND($AV$3=3,$BC$3=18),Makrozyklus!BF20,AND($AV$3=3,$BC$3=19),Makrozyklus!BI20,AND($AV$3=4,$BC$3=1),Makrozyklus!G20,AND($AV$3=4,$BC$3=2),Makrozyklus!K20,AND($AV$3=4,$BC$3=3),Makrozyklus!O20,AND($AV$3=4,$BC$3=4),Makrozyklus!S20,AND($AV$3=4,$BC$3=5),Makrozyklus!W20,AND($AV$3=4,$BC$3=6),Makrozyklus!AA20,AND($AV$3=4,$BC$3=7),Makrozyklus!AE20,AND($AV$3=4,$BC$3=8),Makrozyklus!AI20,AND($AV$3=4,$BC$3=9),Makrozyklus!AM20,AND($AV$3=4,$BC$3=10),Makrozyklus!AQ20,AND($AV$3=4,$BC$3=11),Makrozyklus!AU20,AND($AV$3=4,$BC$3=12),Makrozyklus!AY20,AND($AV$3=4,$BC$3=13),Makrozyklus!BC20,AND($AV$3=5,$BC$3=1),Makrozyklus!F20,AND($AV$3=5,$BC$3=2),Makrozyklus!K20,AND($AV$3=5,$BC$3=3),Makrozyklus!P20,AND($AV$3=5,$BC$3=4),Makrozyklus!U20,AND($AV$3=5,$BC$3=5),Makrozyklus!Z20,AND($AV$3=5,$BC$3=6),Makrozyklus!AE20,AND($AV$3=5,$BC$3=7),Makrozyklus!AJ20,AND($AV$3=5,$BC$3=8),Makrozyklus!AO20,AND($AV$3=5,$BC$3=9),Makrozyklus!AT20,AND($AV$3=5,$BC$3=10),Makrozyklus!AY20,AND($AV$3=5,$BC$3=11),Makrozyklus!BD20,AND($AV$3=5,$BC$3=12),Makrozyklus!BH20,AND($AV$3=6,$BC$3=1),"",AND($AV$3=6,$BC$3=2),Makrozyklus!K20,AND($AV$3=6,$BC$3=3),Makrozyklus!Q20,AND($AV$3=6,$BC$3=4),Makrozyklus!W20,AND($AV$3=6,$BC$3=5),Makrozyklus!AC20,AND($AV$3=6,$BC$3=6),Makrozyklus!AI20,AND($AV$3=6,$BC$3=7),Makrozyklus!AO20,AND($AV$3=6,$BC$3=8),Makrozyklus!AU20,AND($AV$3=6,$BC$3=9),Makrozyklus!BA20,AND($AV$3=6,$BC$3=10),Makrozyklus!BF20)</f>
        <v>0</v>
      </c>
      <c r="P21" s="275"/>
      <c r="Q21" s="275" cm="1">
        <f t="array" ref="Q21">_xlfn.IFS(AND($AV$3=3,$BC$3=1),Makrozyklus!I20,AND($AV$3=3,$BC$3=2),Makrozyklus!L20,AND($AV$3=3,$BC$3=3),Makrozyklus!O20,AND($AV$3=3,$BC$3=4),Makrozyklus!R20,AND($AV$3=3,$BC$3=5),Makrozyklus!U20,AND($AV$3=3,$BC$3=6),Makrozyklus!X20,AND($AV$3=3,$BC$3=7),Makrozyklus!AA20,AND($AV$3=3,$BC$3=8),Makrozyklus!AD20,AND($AV$3=3,$BC$3=9),Makrozyklus!AG20,AND($AV$3=3,$BC$3=10),Makrozyklus!AJ20,AND($AV$3=3,$BC$3=11),Makrozyklus!AM20,AND($AV$3=3,$BC$3=12),Makrozyklus!AP20,AND($AV$3=3,$BC$3=13),Makrozyklus!AS20,AND($AV$3=3,$BC$3=14),Makrozyklus!AV20,AND($AV$3=3,$BC$3=15),Makrozyklus!AY20,AND($AV$3=3,$BC$3=16),Makrozyklus!BB20,AND($AV$3=3,$BC$3=17),Makrozyklus!BE20,AND($AV$3=3,$BC$3=18),Makrozyklus!BG20,AND($AV$3=3,$BC$3=19),Makrozyklus!BJ20,AND($AV$3=4,$BC$3=1),Makrozyklus!H20,AND($AV$3=4,$BC$3=2),Makrozyklus!L20,AND($AV$3=4,$BC$3=3),Makrozyklus!P20,AND($AV$3=4,$BC$3=4),Makrozyklus!T20,AND($AV$3=4,$BC$3=5),Makrozyklus!X20,AND($AV$3=4,$BC$3=6),Makrozyklus!AB20,AND($AV$3=4,$BC$3=7),Makrozyklus!AF20,AND($AV$3=4,$BC$3=8),Makrozyklus!AJ20,AND($AV$3=4,$BC$3=9),Makrozyklus!AN20,AND($AV$3=4,$BC$3=10),Makrozyklus!AR20,AND($AV$3=4,$BC$3=11),Makrozyklus!AV20,AND($AV$3=4,$BC$3=12),Makrozyklus!AZ20,AND($AV$3=4,$BC$3=13),Makrozyklus!BD20,AND($AV$3=5,$BC$3=1),Makrozyklus!G20,AND($AV$3=5,$BC$3=2),Makrozyklus!L20,AND($AV$3=5,$BC$3=3),Makrozyklus!Q20,AND($AV$3=5,$BC$3=4),Makrozyklus!V20,AND($AV$3=5,$BC$3=5),Makrozyklus!AA20,AND($AV$3=5,$BC$3=6),Makrozyklus!AF20,AND($AV$3=5,$BC$3=7),Makrozyklus!AK20,AND($AV$3=5,$BC$3=8),Makrozyklus!AP20,AND($AV$3=5,$BC$3=9),Makrozyklus!AU20,AND($AV$3=5,$BC$3=10),Makrozyklus!AZ20,AND($AV$3=5,$BC$3=11),Makrozyklus!BE20,AND($AV$3=5,$BC$3=12),Makrozyklus!BI20,AND($AV$3=6,$BC$3=1),Makrozyklus!F20,AND($AV$3=6,$BC$3=2),Makrozyklus!L20,AND($AV$3=6,$BC$3=3),Makrozyklus!R20,AND($AV$3=6,$BC$3=4),Makrozyklus!X20,AND($AV$3=6,$BC$3=5),Makrozyklus!AD20,AND($AV$3=6,$BC$3=6),Makrozyklus!AJ20,AND($AV$3=6,$BC$3=7),Makrozyklus!AP20,AND($AV$3=6,$BC$3=8),Makrozyklus!AV20,AND($AV$3=6,$BC$3=9),Makrozyklus!BB20,AND($AV$3=6,$BC$3=10),Makrozyklus!BG20)</f>
        <v>0</v>
      </c>
      <c r="R21" s="275"/>
      <c r="S21" s="275" cm="1">
        <f t="array" ref="S21">_xlfn.IFS(AND($AV$3=3,$BC$3=1),Makrozyklus!J20,AND($AV$3=3,$BC$3=2),Makrozyklus!M20,AND($AV$3=3,$BC$3=3),Makrozyklus!P20,AND($AV$3=3,$BC$3=4),Makrozyklus!S20,AND($AV$3=3,$BC$3=5),Makrozyklus!V20,AND($AV$3=3,$BC$3=6),Makrozyklus!Y20,AND($AV$3=3,$BC$3=7),Makrozyklus!AB20,AND($AV$3=3,$BC$3=8),Makrozyklus!AE20,AND($AV$3=3,$BC$3=9),Makrozyklus!AH20,AND($AV$3=3,$BC$3=10),Makrozyklus!AK20,AND($AV$3=3,$BC$3=11),Makrozyklus!AN20,AND($AV$3=3,$BC$3=12),Makrozyklus!AQ20,AND($AV$3=3,$BC$3=13),Makrozyklus!AT20,AND($AV$3=3,$BC$3=14),Makrozyklus!AW20,AND($AV$3=3,$BC$3=15),Makrozyklus!AZ20,AND($AV$3=3,$BC$3=16),Makrozyklus!BC20,AND($AV$3=3,$BC$3=17),Makrozyklus!#REF!,AND($AV$3=3,$BC$3=18),Makrozyklus!BH20,AND($AV$3=3,$BC$3=19),Makrozyklus!BK20,AND($AV$3=4,$BC$3=1),Makrozyklus!I20,AND($AV$3=4,$BC$3=2),Makrozyklus!M20,AND($AV$3=4,$BC$3=3),Makrozyklus!Q20,AND($AV$3=4,$BC$3=4),Makrozyklus!U20,AND($AV$3=4,$BC$3=5),Makrozyklus!Y20,AND($AV$3=4,$BC$3=6),Makrozyklus!AC20,AND($AV$3=4,$BC$3=7),Makrozyklus!AG20,AND($AV$3=4,$BC$3=8),Makrozyklus!AK20,AND($AV$3=4,$BC$3=9),Makrozyklus!AO20,AND($AV$3=4,$BC$3=10),Makrozyklus!AS20,AND($AV$3=4,$BC$3=11),Makrozyklus!AW20,AND($AV$3=4,$BC$3=12),Makrozyklus!BA20,AND($AV$3=4,$BC$3=13),Makrozyklus!BE20,AND($AV$3=5,$BC$3=1),Makrozyklus!H20,AND($AV$3=5,$BC$3=2),Makrozyklus!M20,AND($AV$3=5,$BC$3=3),Makrozyklus!R20,AND($AV$3=5,$BC$3=4),Makrozyklus!W20,AND($AV$3=5,$BC$3=5),Makrozyklus!AB20,AND($AV$3=5,$BC$3=6),Makrozyklus!AG20,AND($AV$3=5,$BC$3=7),Makrozyklus!AL20,AND($AV$3=5,$BC$3=8),Makrozyklus!AQ20,AND($AV$3=5,$BC$3=9),Makrozyklus!AV20,AND($AV$3=5,$BC$3=10),Makrozyklus!BA20,AND($AV$3=5,$BC$3=11),Makrozyklus!#REF!,AND($AV$3=5,$BC$3=12),Makrozyklus!BJ20,AND($AV$3=6,$BC$3=1),Makrozyklus!G20,AND($AV$3=6,$BC$3=2),Makrozyklus!M20,AND($AV$3=6,$BC$3=3),Makrozyklus!S20,AND($AV$3=6,$BC$3=4),Makrozyklus!Y20,AND($AV$3=6,$BC$3=5),Makrozyklus!AE20,AND($AV$3=6,$BC$3=6),Makrozyklus!AK20,AND($AV$3=6,$BC$3=7),Makrozyklus!AQ20,AND($AV$3=6,$BC$3=8),Makrozyklus!AW20,AND($AV$3=6,$BC$3=9),Makrozyklus!BC20,AND($AV$3=6,$BC$3=10),Makrozyklus!BH20)</f>
        <v>0</v>
      </c>
      <c r="T21" s="275"/>
      <c r="U21" s="275" cm="1">
        <f t="array" ref="U21">_xlfn.IFS(AND($AV$3=3,$BC$3=1),Makrozyklus!K20,AND($AV$3=3,$BC$3=2),Makrozyklus!N20,AND($AV$3=3,$BC$3=3),Makrozyklus!Q20,AND($AV$3=3,$BC$3=4),Makrozyklus!T20,AND($AV$3=3,$BC$3=5),Makrozyklus!W20,AND($AV$3=3,$BC$3=6),Makrozyklus!Z20,AND($AV$3=3,$BC$3=7),Makrozyklus!AC20,AND($AV$3=3,$BC$3=8),Makrozyklus!AF20,AND($AV$3=3,$BC$3=9),Makrozyklus!AI20,AND($AV$3=3,$BC$3=10),Makrozyklus!AL20,AND($AV$3=3,$BC$3=11),Makrozyklus!AO20,AND($AV$3=3,$BC$3=12),Makrozyklus!AR20,AND($AV$3=3,$BC$3=13),Makrozyklus!AU20,AND($AV$3=3,$BC$3=14),Makrozyklus!AX20,AND($AV$3=3,$BC$3=15),Makrozyklus!BA20,AND($AV$3=3,$BC$3=16),Makrozyklus!BD20,AND($AV$3=3,$BC$3=17),Makrozyklus!BF20,AND($AV$3=3,$BC$3=18),Makrozyklus!BI20,AND($AV$3=3,$BC$3=19),Makrozyklus!BL20,AND($AV$3=4,$BC$3=1),Makrozyklus!J20,AND($AV$3=4,$BC$3=2),Makrozyklus!N20,AND($AV$3=4,$BC$3=3),Makrozyklus!R20,AND($AV$3=4,$BC$3=4),Makrozyklus!V20,AND($AV$3=4,$BC$3=5),Makrozyklus!Z20,AND($AV$3=4,$BC$3=6),Makrozyklus!AD20,AND($AV$3=4,$BC$3=7),Makrozyklus!AH20,AND($AV$3=4,$BC$3=8),Makrozyklus!AL20,AND($AV$3=4,$BC$3=9),Makrozyklus!AP20,AND($AV$3=4,$BC$3=10),Makrozyklus!AT20,AND($AV$3=4,$BC$3=11),Makrozyklus!AX20,AND($AV$3=4,$BC$3=12),Makrozyklus!BB20,AND($AV$3=4,$BC$3=13),Makrozyklus!#REF!,AND($AV$3=5,$BC$3=1),Makrozyklus!I20,AND($AV$3=5,$BC$3=2),Makrozyklus!N20,AND($AV$3=5,$BC$3=3),Makrozyklus!S20,AND($AV$3=5,$BC$3=4),Makrozyklus!X20,AND($AV$3=5,$BC$3=5),Makrozyklus!AC20,AND($AV$3=5,$BC$3=6),Makrozyklus!AH20,AND($AV$3=5,$BC$3=7),Makrozyklus!AM20,AND($AV$3=5,$BC$3=8),Makrozyklus!AR20,AND($AV$3=5,$BC$3=9),Makrozyklus!AW20,AND($AV$3=5,$BC$3=10),Makrozyklus!BB20,AND($AV$3=5,$BC$3=11),Makrozyklus!BF20,AND($AV$3=5,$BC$3=12),Makrozyklus!BK20,AND($AV$3=6,$BC$3=1),Makrozyklus!H20,AND($AV$3=6,$BC$3=2),Makrozyklus!N20,AND($AV$3=6,$BC$3=3),Makrozyklus!T20,AND($AV$3=6,$BC$3=4),Makrozyklus!Z20,AND($AV$3=6,$BC$3=5),Makrozyklus!AF20,AND($AV$3=6,$BC$3=6),Makrozyklus!AL20,AND($AV$3=6,$BC$3=7),Makrozyklus!AR20,AND($AV$3=6,$BC$3=8),Makrozyklus!AX20,AND($AV$3=6,$BC$3=9),Makrozyklus!BD20,AND($AV$3=6,$BC$3=10),Makrozyklus!BI20)</f>
        <v>0</v>
      </c>
      <c r="V21" s="275"/>
      <c r="W21" s="275" cm="1">
        <f t="array" ref="W21">_xlfn.IFS(AND($AV$3=3,$BC$3=1),"",AND($AV$3=3,$BC$3=2),"",AND($AV$3=3,$BC$3=3),"",AND($AV$3=3,$BC$3=4),"",AND($AV$3=3,$BC$3=5),"",AND($AV$3=3,$BC$3=6),"",AND($AV$3=3,$BC$3=7),"",AND($AV$3=3,$BC$3=8),"",AND($AV$3=3,$BC$3=9),"",AND($AV$3=3,$BC$3=10),"",AND($AV$3=3,$BC$3=11),"",AND($AV$3=3,$BC$3=12),"",AND($AV$3=3,$BC$3=13),"",AND($AV$3=3,$BC$3=14),"",AND($AV$3=3,$BC$3=15),"",AND($AV$3=3,$BC$3=16),"",AND($AV$3=3,$BC$3=17),"",AND($AV$3=3,$BC$3=18),"",AND($AV$3=3,$BC$3=19),"",AND($AV$3=4,$BC$3=1),Makrozyklus!K20,AND($AV$3=4,$BC$3=2),Makrozyklus!O20,AND($AV$3=4,$BC$3=3),Makrozyklus!S20,AND($AV$3=4,$BC$3=4),Makrozyklus!W20,AND($AV$3=4,$BC$3=5),Makrozyklus!AA20,AND($AV$3=4,$BC$3=6),Makrozyklus!AE20,AND($AV$3=4,$BC$3=7),Makrozyklus!AI20,AND($AV$3=4,$BC$3=8),Makrozyklus!AM20,AND($AV$3=4,$BC$3=9),Makrozyklus!AQ20,AND($AV$3=4,$BC$3=10),Makrozyklus!AU20,AND($AV$3=4,$BC$3=11),Makrozyklus!AY20,AND($AV$3=4,$BC$3=12),Makrozyklus!BC20,AND($AV$3=4,$BC$3=13),Makrozyklus!BF20,AND($AV$3=5,$BC$3=1),Makrozyklus!J20,AND($AV$3=5,$BC$3=2),Makrozyklus!O20,AND($AV$3=5,$BC$3=3),Makrozyklus!T20,AND($AV$3=5,$BC$3=4),Makrozyklus!Y20,AND($AV$3=5,$BC$3=5),Makrozyklus!AD20,AND($AV$3=5,$BC$3=6),Makrozyklus!AI20,AND($AV$3=5,$BC$3=7),Makrozyklus!AN20,AND($AV$3=5,$BC$3=8),Makrozyklus!AS20,AND($AV$3=5,$BC$3=9),Makrozyklus!AX20,AND($AV$3=5,$BC$3=10),Makrozyklus!BC20,AND($AV$3=5,$BC$3=11),Makrozyklus!BG20,AND($AV$3=5,$BC$3=12),Makrozyklus!BL20,AND($AV$3=6,$BC$3=1),Makrozyklus!I20,AND($AV$3=6,$BC$3=2),Makrozyklus!O20,AND($AV$3=6,$BC$3=3),Makrozyklus!U20,AND($AV$3=6,$BC$3=4),Makrozyklus!AA20,AND($AV$3=6,$BC$3=5),Makrozyklus!AG20,AND($AV$3=6,$BC$3=6),Makrozyklus!AM20,AND($AV$3=6,$BC$3=7),Makrozyklus!AS20,AND($AV$3=6,$BC$3=8),Makrozyklus!AY20,AND($AV$3=6,$BC$3=9),Makrozyklus!BE20,AND($AV$3=6,$BC$3=10),Makrozyklus!BJ20)</f>
        <v>0</v>
      </c>
      <c r="X21" s="275"/>
      <c r="Y21" s="275" cm="1">
        <f t="array" ref="Y21">_xlfn.IFS(AND($AV$3=3,$BC$3=1),"",AND($AV$3=3,$BC$3=2),"",AND($AV$3=3,$BC$3=3),"",AND($AV$3=3,$BC$3=4),"",AND($AV$3=3,$BC$3=5),"",AND($AV$3=3,$BC$3=6),"",AND($AV$3=3,$BC$3=7),"",AND($AV$3=3,$BC$3=8),"",AND($AV$3=3,$BC$3=9),"",AND($AV$3=3,$BC$3=10),"",AND($AV$3=3,$BC$3=11),"",AND($AV$3=3,$BC$3=12),"",AND($AV$3=3,$BC$3=13),"",AND($AV$3=3,$BC$3=14),"",AND($AV$3=3,$BC$3=15),"",AND($AV$3=3,$BC$3=16),"",AND($AV$3=3,$BC$3=17),"",AND($AV$3=3,$BC$3=18),"",AND($AV$3=3,$BC$3=19),"",AND($AV$3=4,$BC$3=1),Makrozyklus!L20,AND($AV$3=4,$BC$3=2),Makrozyklus!P20,AND($AV$3=4,$BC$3=3),Makrozyklus!T20,AND($AV$3=4,$BC$3=4),Makrozyklus!X20,AND($AV$3=4,$BC$3=5),Makrozyklus!AB20,AND($AV$3=4,$BC$3=6),Makrozyklus!AF20,AND($AV$3=4,$BC$3=7),Makrozyklus!AJ20,AND($AV$3=4,$BC$3=8),Makrozyklus!AN20,AND($AV$3=4,$BC$3=9),Makrozyklus!AR20,AND($AV$3=4,$BC$3=10),Makrozyklus!AV20,AND($AV$3=4,$BC$3=11),Makrozyklus!AZ20,AND($AV$3=4,$BC$3=12),Makrozyklus!BD20,AND($AV$3=4,$BC$3=13),Makrozyklus!BG20,AND($AV$3=5,$BC$3=1),Makrozyklus!K20,AND($AV$3=5,$BC$3=2),Makrozyklus!P20,AND($AV$3=5,$BC$3=3),Makrozyklus!U20,AND($AV$3=5,$BC$3=4),Makrozyklus!Z20,AND($AV$3=5,$BC$3=5),Makrozyklus!AE20,AND($AV$3=5,$BC$3=6),Makrozyklus!AJ20,AND($AV$3=5,$BC$3=7),Makrozyklus!AO20,AND($AV$3=5,$BC$3=8),Makrozyklus!AT20,AND($AV$3=5,$BC$3=9),Makrozyklus!AY20,AND($AV$3=5,$BC$3=10),Makrozyklus!BD20,AND($AV$3=5,$BC$3=11),Makrozyklus!BH20,AND($AV$3=5,$BC$3=12),Makrozyklus!BM20,AND($AV$3=6,$BC$3=1),Makrozyklus!J20,AND($AV$3=6,$BC$3=2),Makrozyklus!P20,AND($AV$3=6,$BC$3=3),Makrozyklus!V20,AND($AV$3=6,$BC$3=4),Makrozyklus!AB20,AND($AV$3=6,$BC$3=5),Makrozyklus!AH20,AND($AV$3=6,$BC$3=6),Makrozyklus!AN20,AND($AV$3=6,$BC$3=7),Makrozyklus!AT20,AND($AV$3=6,$BC$3=8),Makrozyklus!AZ20,AND($AV$3=6,$BC$3=9),Makrozyklus!#REF!,AND($AV$3=6,$BC$3=10),Makrozyklus!BK20)</f>
        <v>0</v>
      </c>
      <c r="Z21" s="275"/>
      <c r="AA21" s="275" cm="1">
        <f t="array" ref="AA21">_xlfn.IFS(AND($AV$3=3,$BC$3=1),"",AND($AV$3=3,$BC$3=2),"",AND($AV$3=3,$BC$3=3),"",AND($AV$3=3,$BC$3=4),"",AND($AV$3=3,$BC$3=5),"",AND($AV$3=3,$BC$3=6),"",AND($AV$3=3,$BC$3=7),"",AND($AV$3=3,$BC$3=8),"",AND($AV$3=3,$BC$3=9),"",AND($AV$3=3,$BC$3=10),"",AND($AV$3=3,$BC$3=11),"",AND($AV$3=3,$BC$3=12),"",AND($AV$3=3,$BC$3=13),"",AND($AV$3=3,$BC$3=14),"",AND($AV$3=3,$BC$3=15),"",AND($AV$3=3,$BC$3=16),"",AND($AV$3=3,$BC$3=17),"",AND($AV$3=3,$BC$3=18),"",AND($AV$3=3,$BC$3=19),"",AND($AV$3=4,$BC$3=1),Makrozyklus!M20,AND($AV$3=4,$BC$3=2),Makrozyklus!Q20,AND($AV$3=4,$BC$3=3),Makrozyklus!U20,AND($AV$3=4,$BC$3=4),Makrozyklus!Y20,AND($AV$3=4,$BC$3=5),Makrozyklus!AC20,AND($AV$3=4,$BC$3=6),Makrozyklus!AG20,AND($AV$3=4,$BC$3=7),Makrozyklus!AK20,AND($AV$3=4,$BC$3=8),Makrozyklus!AO20,AND($AV$3=4,$BC$3=9),Makrozyklus!AS20,AND($AV$3=4,$BC$3=10),Makrozyklus!AW20,AND($AV$3=4,$BC$3=11),Makrozyklus!BA20,AND($AV$3=4,$BC$3=12),Makrozyklus!BE20,AND($AV$3=4,$BC$3=13),Makrozyklus!BH20,AND($AV$3=5,$BC$3=1),Makrozyklus!L20,AND($AV$3=5,$BC$3=2),Makrozyklus!Q20,AND($AV$3=5,$BC$3=3),Makrozyklus!V20,AND($AV$3=5,$BC$3=4),Makrozyklus!AA20,AND($AV$3=5,$BC$3=5),Makrozyklus!AF20,AND($AV$3=5,$BC$3=6),Makrozyklus!AK20,AND($AV$3=5,$BC$3=7),Makrozyklus!AP20,AND($AV$3=5,$BC$3=8),Makrozyklus!AU20,AND($AV$3=5,$BC$3=9),Makrozyklus!AZ20,AND($AV$3=5,$BC$3=10),Makrozyklus!BE20,AND($AV$3=5,$BC$3=11),Makrozyklus!BI20,AND($AV$3=5,$BC$3=12),Makrozyklus!BN20,AND($AV$3=6,$BC$3=1),Makrozyklus!K20,AND($AV$3=6,$BC$3=2),Makrozyklus!Q20,AND($AV$3=6,$BC$3=3),Makrozyklus!W20,AND($AV$3=6,$BC$3=4),Makrozyklus!AC20,AND($AV$3=6,$BC$3=5),Makrozyklus!AI20,AND($AV$3=6,$BC$3=6),Makrozyklus!AO20,AND($AV$3=6,$BC$3=7),Makrozyklus!AU20,AND($AV$3=6,$BC$3=8),Makrozyklus!BA20,AND($AV$3=6,$BC$3=9),Makrozyklus!BF20,AND($AV$3=6,$BC$3=10),Makrozyklus!BL20)</f>
        <v>0</v>
      </c>
      <c r="AB21" s="275"/>
      <c r="AC21" s="275" t="str" cm="1">
        <f t="array" ref="AC21">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Makrozyklus!M20,AND($AV$3=5,$BC$3=2),Makrozyklus!R20,AND($AV$3=5,$BC$3=3),Makrozyklus!W20,AND($AV$3=5,$BC$3=4),Makrozyklus!AB20,AND($AV$3=5,$BC$3=5),Makrozyklus!AG20,AND($AV$3=5,$BC$3=6),Makrozyklus!AL20,AND($AV$3=5,$BC$3=7),Makrozyklus!AQ20,AND($AV$3=5,$BC$3=8),Makrozyklus!AV20,AND($AV$3=5,$BC$3=9),Makrozyklus!BA20,AND($AV$3=5,$BC$3=10),Makrozyklus!#REF!,AND($AV$3=5,$BC$3=11),Makrozyklus!BJ20,AND($AV$3=5,$BC$3=12),Makrozyklus!BO20,AND($AV$3=6,$BC$3=1),Makrozyklus!L20,AND($AV$3=6,$BC$3=2),Makrozyklus!R20,AND($AV$3=6,$BC$3=3),Makrozyklus!X20,AND($AV$3=6,$BC$3=4),Makrozyklus!AD20,AND($AV$3=6,$BC$3=5),Makrozyklus!AJ20,AND($AV$3=6,$BC$3=6),Makrozyklus!AP20,AND($AV$3=6,$BC$3=7),Makrozyklus!AV20,AND($AV$3=6,$BC$3=8),Makrozyklus!BB20,AND($AV$3=6,$BC$3=9),Makrozyklus!BG20,AND($AV$3=6,$BC$3=10),Makrozyklus!BM20)</f>
        <v/>
      </c>
      <c r="AD21" s="275"/>
      <c r="AE21" s="275" t="str" cm="1">
        <f t="array" ref="AE21">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Makrozyklus!N20,AND($AV$3=5,$BC$3=2),Makrozyklus!S20,AND($AV$3=5,$BC$3=3),Makrozyklus!X20,AND($AV$3=5,$BC$3=4),Makrozyklus!AC20,AND($AV$3=5,$BC$3=5),Makrozyklus!AH20,AND($AV$3=5,$BC$3=6),Makrozyklus!AM20,AND($AV$3=5,$BC$3=7),Makrozyklus!AR20,AND($AV$3=5,$BC$3=8),Makrozyklus!AW20,AND($AV$3=5,$BC$3=9),Makrozyklus!BB20,AND($AV$3=5,$BC$3=10),Makrozyklus!BF20,AND($AV$3=5,$BC$3=11),Makrozyklus!BK20,AND($AV$3=5,$BC$3=12),Makrozyklus!BP20,AND($AV$3=6,$BC$3=1),Makrozyklus!M20,AND($AV$3=6,$BC$3=2),Makrozyklus!S20,AND($AV$3=6,$BC$3=3),Makrozyklus!Y20,AND($AV$3=6,$BC$3=4),Makrozyklus!AE20,AND($AV$3=6,$BC$3=5),Makrozyklus!AK20,AND($AV$3=6,$BC$3=6),Makrozyklus!AQ20,AND($AV$3=6,$BC$3=7),Makrozyklus!AW20,AND($AV$3=6,$BC$3=8),Makrozyklus!BC20,AND($AV$3=6,$BC$3=9),Makrozyklus!BH20,AND($AV$3=6,$BC$3=10),Makrozyklus!BN20)</f>
        <v/>
      </c>
      <c r="AF21" s="275"/>
      <c r="AG21" s="275" t="str" cm="1">
        <f t="array" ref="AG21">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Makrozyklus!O20,AND($AV$3=5,$BC$3=2),Makrozyklus!T20,AND($AV$3=5,$BC$3=3),Makrozyklus!Y20,AND($AV$3=5,$BC$3=4),Makrozyklus!AD20,AND($AV$3=5,$BC$3=5),Makrozyklus!AI20,AND($AV$3=5,$BC$3=6),Makrozyklus!AN20,AND($AV$3=5,$BC$3=7),Makrozyklus!AS20,AND($AV$3=5,$BC$3=8),Makrozyklus!AX20,AND($AV$3=5,$BC$3=9),Makrozyklus!BC20,AND($AV$3=5,$BC$3=10),Makrozyklus!BG20,AND($AV$3=5,$BC$3=11),Makrozyklus!BL20,AND($AV$3=5,$BC$3=12),Makrozyklus!BQ20,AND($AV$3=6,$BC$3=1),Makrozyklus!N20,AND($AV$3=6,$BC$3=2),Makrozyklus!T20,AND($AV$3=6,$BC$3=3),Makrozyklus!Z20,AND($AV$3=6,$BC$3=4),Makrozyklus!AF20,AND($AV$3=6,$BC$3=5),Makrozyklus!AL20,AND($AV$3=6,$BC$3=6),Makrozyklus!AR20,AND($AV$3=6,$BC$3=7),Makrozyklus!AX20,AND($AV$3=6,$BC$3=8),Makrozyklus!BD20,AND($AV$3=6,$BC$3=9),Makrozyklus!BI20,AND($AV$3=6,$BC$3=10),Makrozyklus!BO20)</f>
        <v/>
      </c>
      <c r="AH21" s="275"/>
      <c r="AI21" s="275" t="str" cm="1">
        <f t="array" ref="AI21">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AND($AV$3=5,$BC$3=2),"",AND($AV$3=5,$BC$3=3),"",AND($AV$3=5,$BC$3=4),"",AND($AV$3=5,$BC$3=5),"",AND($AV$3=5,$BC$3=6),"",AND($AV$3=5,$BC$3=7),"",AND($AV$3=5,$BC$3=8),"",AND($AV$3=5,$BC$3=9),"",AND($AV$3=5,$BC$3=10),"",AND($AV$3=5,$BC$3=11),"",AND($AV$3=5,$BC$3=12),"",AND($AV$3=6,$BC$3=1),Makrozyklus!O20,AND($AV$3=6,$BC$3=2),Makrozyklus!U20,AND($AV$3=6,$BC$3=3),Makrozyklus!AA20,AND($AV$3=6,$BC$3=4),Makrozyklus!AG20,AND($AV$3=6,$BC$3=5),Makrozyklus!AM20,AND($AV$3=6,$BC$3=6),Makrozyklus!AS20,AND($AV$3=6,$BC$3=7),Makrozyklus!AY20,AND($AV$3=6,$BC$3=8),Makrozyklus!BE20,AND($AV$3=6,$BC$3=9),Makrozyklus!BJ20,AND($AV$3=6,$BC$3=10),Makrozyklus!BP20)</f>
        <v/>
      </c>
      <c r="AJ21" s="275"/>
      <c r="AK21" s="275" t="str" cm="1">
        <f t="array" ref="AK21">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AND($AV$3=5,$BC$3=2),"",AND($AV$3=5,$BC$3=3),"",AND($AV$3=5,$BC$3=4),"",AND($AV$3=5,$BC$3=5),"",AND($AV$3=5,$BC$3=6),"",AND($AV$3=5,$BC$3=7),"",AND($AV$3=5,$BC$3=8),"",AND($AV$3=5,$BC$3=9),"",AND($AV$3=5,$BC$3=10),"",AND($AV$3=5,$BC$3=11),"",AND($AV$3=5,$BC$3=12),"",AND($AV$3=6,$BC$3=1),Makrozyklus!P20,AND($AV$3=6,$BC$3=2),Makrozyklus!V20,AND($AV$3=6,$BC$3=3),Makrozyklus!AB20,AND($AV$3=6,$BC$3=4),Makrozyklus!AH20,AND($AV$3=6,$BC$3=5),Makrozyklus!AN20,AND($AV$3=6,$BC$3=6),Makrozyklus!AT20,AND($AV$3=6,$BC$3=7),Makrozyklus!AZ20,AND($AV$3=6,$BC$3=8),Makrozyklus!#REF!,AND($AV$3=6,$BC$3=9),Makrozyklus!BK20,AND($AV$3=6,$BC$3=10),Makrozyklus!BQ20)</f>
        <v/>
      </c>
      <c r="AL21" s="275"/>
      <c r="AM21" s="275" t="str" cm="1">
        <f t="array" ref="AM21">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AND($AV$3=5,$BC$3=2),"",AND($AV$3=5,$BC$3=3),"",AND($AV$3=5,$BC$3=4),"",AND($AV$3=5,$BC$3=5),"",AND($AV$3=5,$BC$3=6),"",AND($AV$3=5,$BC$3=7),"",AND($AV$3=5,$BC$3=8),"",AND($AV$3=5,$BC$3=9),"",AND($AV$3=5,$BC$3=10),"",AND($AV$3=5,$BC$3=11),"",AND($AV$3=5,$BC$3=12),"",AND($AV$3=6,$BC$3=1),Makrozyklus!Q20,AND($AV$3=6,$BC$3=2),Makrozyklus!W20,AND($AV$3=6,$BC$3=3),Makrozyklus!AC20,AND($AV$3=6,$BC$3=4),Makrozyklus!AI20,AND($AV$3=6,$BC$3=5),Makrozyklus!AO20,AND($AV$3=6,$BC$3=6),Makrozyklus!AU20,AND($AV$3=6,$BC$3=7),Makrozyklus!BA20,AND($AV$3=6,$BC$3=8),Makrozyklus!BF20,AND($AV$3=6,$BC$3=9),Makrozyklus!BL20,AND($AV$3=6,$BC$3=10),Makrozyklus!BR20)</f>
        <v/>
      </c>
      <c r="AN21" s="275"/>
      <c r="AS21" s="299"/>
      <c r="AT21" s="274"/>
      <c r="AU21" s="274"/>
      <c r="AV21" s="274"/>
      <c r="AW21" s="274"/>
      <c r="AX21" s="274"/>
      <c r="AY21" s="274"/>
      <c r="AZ21" s="300"/>
      <c r="BA21" s="301"/>
      <c r="BB21" s="302"/>
      <c r="BC21" s="302"/>
      <c r="BD21" s="302"/>
      <c r="BE21" s="302"/>
      <c r="BF21" s="302"/>
      <c r="BG21" s="302"/>
      <c r="BH21" s="303"/>
    </row>
    <row r="22" spans="1:69" ht="32.25" customHeight="1" x14ac:dyDescent="0.25">
      <c r="A22" s="343"/>
      <c r="B22" s="344"/>
      <c r="C22" s="344"/>
      <c r="D22" s="345"/>
      <c r="E22" s="318"/>
      <c r="F22" s="276"/>
      <c r="G22" s="276"/>
      <c r="H22" s="276"/>
      <c r="I22" s="276"/>
      <c r="J22" s="276"/>
      <c r="K22" s="276"/>
      <c r="L22" s="276"/>
      <c r="M22" s="274"/>
      <c r="N22" s="274"/>
      <c r="O22" s="274"/>
      <c r="P22" s="274"/>
      <c r="Q22" s="274"/>
      <c r="R22" s="274"/>
      <c r="S22" s="274"/>
      <c r="T22" s="274"/>
      <c r="U22" s="274"/>
      <c r="V22" s="274"/>
      <c r="W22" s="274"/>
      <c r="X22" s="274"/>
      <c r="Y22" s="274"/>
      <c r="Z22" s="274"/>
      <c r="AA22" s="274"/>
      <c r="AB22" s="274"/>
      <c r="AC22" s="274"/>
      <c r="AD22" s="274"/>
      <c r="AE22" s="274"/>
      <c r="AF22" s="274"/>
      <c r="AG22" s="274"/>
      <c r="AH22" s="274"/>
      <c r="AI22" s="274"/>
      <c r="AJ22" s="274"/>
      <c r="AK22" s="274"/>
      <c r="AL22" s="274"/>
      <c r="AM22" s="274"/>
      <c r="AN22" s="274"/>
      <c r="AS22" s="299"/>
      <c r="AT22" s="274"/>
      <c r="AU22" s="274"/>
      <c r="AV22" s="274"/>
      <c r="AW22" s="274"/>
      <c r="AX22" s="274"/>
      <c r="AY22" s="274"/>
      <c r="AZ22" s="300"/>
      <c r="BA22" s="94" t="s">
        <v>93</v>
      </c>
      <c r="BB22" s="95"/>
      <c r="BC22" s="95"/>
      <c r="BD22" s="95"/>
      <c r="BE22" s="95"/>
      <c r="BF22" s="95"/>
      <c r="BG22" s="95"/>
      <c r="BH22" s="96"/>
      <c r="BQ22" s="87"/>
    </row>
    <row r="23" spans="1:69" ht="16.5" customHeight="1" x14ac:dyDescent="0.25">
      <c r="A23" s="331">
        <v>1</v>
      </c>
      <c r="B23" s="332"/>
      <c r="C23" s="332"/>
      <c r="D23" s="333"/>
      <c r="E23" s="277"/>
      <c r="F23" s="273"/>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c r="AK23" s="273"/>
      <c r="AL23" s="273"/>
      <c r="AM23" s="273"/>
      <c r="AN23" s="273"/>
      <c r="AS23" s="299"/>
      <c r="AT23" s="274"/>
      <c r="AU23" s="274"/>
      <c r="AV23" s="274"/>
      <c r="AW23" s="274"/>
      <c r="AX23" s="274"/>
      <c r="AY23" s="274"/>
      <c r="AZ23" s="300"/>
      <c r="BA23" s="304"/>
      <c r="BB23" s="305"/>
      <c r="BC23" s="305"/>
      <c r="BD23" s="305"/>
      <c r="BE23" s="305"/>
      <c r="BF23" s="305"/>
      <c r="BG23" s="305"/>
      <c r="BH23" s="306"/>
      <c r="BQ23" s="87"/>
    </row>
    <row r="24" spans="1:69" ht="16.5" customHeight="1" x14ac:dyDescent="0.25">
      <c r="A24" s="331"/>
      <c r="B24" s="332"/>
      <c r="C24" s="332"/>
      <c r="D24" s="333"/>
      <c r="E24" s="277"/>
      <c r="F24" s="273"/>
      <c r="G24" s="273"/>
      <c r="H24" s="273"/>
      <c r="I24" s="273"/>
      <c r="J24" s="273"/>
      <c r="K24" s="273"/>
      <c r="L24" s="273"/>
      <c r="M24" s="273"/>
      <c r="N24" s="273"/>
      <c r="O24" s="273"/>
      <c r="P24" s="273"/>
      <c r="Q24" s="273"/>
      <c r="R24" s="273"/>
      <c r="S24" s="273"/>
      <c r="T24" s="273"/>
      <c r="U24" s="273"/>
      <c r="V24" s="273"/>
      <c r="W24" s="273"/>
      <c r="X24" s="273"/>
      <c r="Y24" s="273"/>
      <c r="Z24" s="273"/>
      <c r="AA24" s="273"/>
      <c r="AB24" s="273"/>
      <c r="AC24" s="273"/>
      <c r="AD24" s="273"/>
      <c r="AE24" s="273"/>
      <c r="AF24" s="273"/>
      <c r="AG24" s="273"/>
      <c r="AH24" s="273"/>
      <c r="AI24" s="273"/>
      <c r="AJ24" s="273"/>
      <c r="AK24" s="273"/>
      <c r="AL24" s="273"/>
      <c r="AM24" s="273"/>
      <c r="AN24" s="273"/>
      <c r="AS24" s="299"/>
      <c r="AT24" s="274"/>
      <c r="AU24" s="274"/>
      <c r="AV24" s="274"/>
      <c r="AW24" s="274"/>
      <c r="AX24" s="274"/>
      <c r="AY24" s="274"/>
      <c r="AZ24" s="300"/>
      <c r="BA24" s="307"/>
      <c r="BB24" s="308"/>
      <c r="BC24" s="308"/>
      <c r="BD24" s="308"/>
      <c r="BE24" s="308"/>
      <c r="BF24" s="308"/>
      <c r="BG24" s="308"/>
      <c r="BH24" s="309"/>
      <c r="BQ24" s="87"/>
    </row>
    <row r="25" spans="1:69" ht="16.5" customHeight="1" x14ac:dyDescent="0.25">
      <c r="A25" s="331">
        <v>0.8</v>
      </c>
      <c r="B25" s="332"/>
      <c r="C25" s="332"/>
      <c r="D25" s="333"/>
      <c r="E25" s="277"/>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S25" s="299"/>
      <c r="AT25" s="274"/>
      <c r="AU25" s="274"/>
      <c r="AV25" s="274"/>
      <c r="AW25" s="274"/>
      <c r="AX25" s="274"/>
      <c r="AY25" s="274"/>
      <c r="AZ25" s="300"/>
      <c r="BA25" s="307"/>
      <c r="BB25" s="308"/>
      <c r="BC25" s="308"/>
      <c r="BD25" s="308"/>
      <c r="BE25" s="308"/>
      <c r="BF25" s="308"/>
      <c r="BG25" s="308"/>
      <c r="BH25" s="309"/>
      <c r="BQ25" s="11"/>
    </row>
    <row r="26" spans="1:69" ht="16.5" customHeight="1" x14ac:dyDescent="0.25">
      <c r="A26" s="331"/>
      <c r="B26" s="332"/>
      <c r="C26" s="332"/>
      <c r="D26" s="333"/>
      <c r="E26" s="277"/>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S26" s="299"/>
      <c r="AT26" s="274"/>
      <c r="AU26" s="274"/>
      <c r="AV26" s="274"/>
      <c r="AW26" s="274"/>
      <c r="AX26" s="274"/>
      <c r="AY26" s="274"/>
      <c r="AZ26" s="300"/>
      <c r="BA26" s="307"/>
      <c r="BB26" s="308"/>
      <c r="BC26" s="308"/>
      <c r="BD26" s="308"/>
      <c r="BE26" s="308"/>
      <c r="BF26" s="308"/>
      <c r="BG26" s="308"/>
      <c r="BH26" s="309"/>
      <c r="BQ26" s="11"/>
    </row>
    <row r="27" spans="1:69" ht="16.5" customHeight="1" x14ac:dyDescent="0.25">
      <c r="A27" s="331">
        <v>0.6</v>
      </c>
      <c r="B27" s="332"/>
      <c r="C27" s="332"/>
      <c r="D27" s="333"/>
      <c r="E27" s="277"/>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S27" s="299"/>
      <c r="AT27" s="274"/>
      <c r="AU27" s="274"/>
      <c r="AV27" s="274"/>
      <c r="AW27" s="274"/>
      <c r="AX27" s="274"/>
      <c r="AY27" s="274"/>
      <c r="AZ27" s="300"/>
      <c r="BA27" s="307"/>
      <c r="BB27" s="308"/>
      <c r="BC27" s="308"/>
      <c r="BD27" s="308"/>
      <c r="BE27" s="308"/>
      <c r="BF27" s="308"/>
      <c r="BG27" s="308"/>
      <c r="BH27" s="309"/>
      <c r="BQ27" s="11"/>
    </row>
    <row r="28" spans="1:69" ht="16.5" customHeight="1" x14ac:dyDescent="0.25">
      <c r="A28" s="331"/>
      <c r="B28" s="332"/>
      <c r="C28" s="332"/>
      <c r="D28" s="333"/>
      <c r="E28" s="277"/>
      <c r="F28" s="273"/>
      <c r="G28" s="273"/>
      <c r="H28" s="273"/>
      <c r="I28" s="273"/>
      <c r="J28" s="273"/>
      <c r="K28" s="273"/>
      <c r="L28" s="273"/>
      <c r="M28" s="273"/>
      <c r="N28" s="273"/>
      <c r="O28" s="273"/>
      <c r="P28" s="273"/>
      <c r="Q28" s="273"/>
      <c r="R28" s="273"/>
      <c r="S28" s="273"/>
      <c r="T28" s="273"/>
      <c r="U28" s="273"/>
      <c r="V28" s="273"/>
      <c r="W28" s="273"/>
      <c r="X28" s="273"/>
      <c r="Y28" s="273"/>
      <c r="Z28" s="273"/>
      <c r="AA28" s="273"/>
      <c r="AB28" s="273"/>
      <c r="AC28" s="273"/>
      <c r="AD28" s="273"/>
      <c r="AE28" s="273"/>
      <c r="AF28" s="273"/>
      <c r="AG28" s="273"/>
      <c r="AH28" s="273"/>
      <c r="AI28" s="273"/>
      <c r="AJ28" s="273"/>
      <c r="AK28" s="273"/>
      <c r="AL28" s="273"/>
      <c r="AM28" s="273"/>
      <c r="AN28" s="273"/>
      <c r="AS28" s="299"/>
      <c r="AT28" s="274"/>
      <c r="AU28" s="274"/>
      <c r="AV28" s="274"/>
      <c r="AW28" s="274"/>
      <c r="AX28" s="274"/>
      <c r="AY28" s="274"/>
      <c r="AZ28" s="300"/>
      <c r="BA28" s="307"/>
      <c r="BB28" s="308"/>
      <c r="BC28" s="308"/>
      <c r="BD28" s="308"/>
      <c r="BE28" s="308"/>
      <c r="BF28" s="308"/>
      <c r="BG28" s="308"/>
      <c r="BH28" s="309"/>
      <c r="BQ28" s="11"/>
    </row>
    <row r="29" spans="1:69" ht="16.5" customHeight="1" x14ac:dyDescent="0.25">
      <c r="A29" s="331">
        <v>0.4</v>
      </c>
      <c r="B29" s="332"/>
      <c r="C29" s="332"/>
      <c r="D29" s="333"/>
      <c r="E29" s="277"/>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c r="AM29" s="273"/>
      <c r="AN29" s="273"/>
      <c r="AS29" s="299"/>
      <c r="AT29" s="274"/>
      <c r="AU29" s="274"/>
      <c r="AV29" s="274"/>
      <c r="AW29" s="274"/>
      <c r="AX29" s="274"/>
      <c r="AY29" s="274"/>
      <c r="AZ29" s="300"/>
      <c r="BA29" s="307"/>
      <c r="BB29" s="308"/>
      <c r="BC29" s="308"/>
      <c r="BD29" s="308"/>
      <c r="BE29" s="308"/>
      <c r="BF29" s="308"/>
      <c r="BG29" s="308"/>
      <c r="BH29" s="309"/>
      <c r="BQ29" s="11"/>
    </row>
    <row r="30" spans="1:69" ht="16.5" customHeight="1" x14ac:dyDescent="0.25">
      <c r="A30" s="331"/>
      <c r="B30" s="332"/>
      <c r="C30" s="332"/>
      <c r="D30" s="333"/>
      <c r="E30" s="277"/>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73"/>
      <c r="AL30" s="273"/>
      <c r="AM30" s="273"/>
      <c r="AN30" s="273"/>
      <c r="AS30" s="299"/>
      <c r="AT30" s="274"/>
      <c r="AU30" s="274"/>
      <c r="AV30" s="274"/>
      <c r="AW30" s="274"/>
      <c r="AX30" s="274"/>
      <c r="AY30" s="274"/>
      <c r="AZ30" s="300"/>
      <c r="BA30" s="307"/>
      <c r="BB30" s="308"/>
      <c r="BC30" s="308"/>
      <c r="BD30" s="308"/>
      <c r="BE30" s="308"/>
      <c r="BF30" s="308"/>
      <c r="BG30" s="308"/>
      <c r="BH30" s="309"/>
      <c r="BQ30" s="11"/>
    </row>
    <row r="31" spans="1:69" ht="16.5" customHeight="1" x14ac:dyDescent="0.25">
      <c r="A31" s="331">
        <v>0.2</v>
      </c>
      <c r="B31" s="332"/>
      <c r="C31" s="332"/>
      <c r="D31" s="333"/>
      <c r="E31" s="277"/>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S31" s="299"/>
      <c r="AT31" s="274"/>
      <c r="AU31" s="274"/>
      <c r="AV31" s="274"/>
      <c r="AW31" s="274"/>
      <c r="AX31" s="274"/>
      <c r="AY31" s="274"/>
      <c r="AZ31" s="300"/>
      <c r="BA31" s="307"/>
      <c r="BB31" s="308"/>
      <c r="BC31" s="308"/>
      <c r="BD31" s="308"/>
      <c r="BE31" s="308"/>
      <c r="BF31" s="308"/>
      <c r="BG31" s="308"/>
      <c r="BH31" s="309"/>
      <c r="BQ31" s="11"/>
    </row>
    <row r="32" spans="1:69" ht="16.5" customHeight="1" x14ac:dyDescent="0.25">
      <c r="A32" s="334"/>
      <c r="B32" s="335"/>
      <c r="C32" s="335"/>
      <c r="D32" s="336"/>
      <c r="E32" s="277"/>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S32" s="301"/>
      <c r="AT32" s="302"/>
      <c r="AU32" s="302"/>
      <c r="AV32" s="302"/>
      <c r="AW32" s="302"/>
      <c r="AX32" s="302"/>
      <c r="AY32" s="302"/>
      <c r="AZ32" s="303"/>
      <c r="BA32" s="310"/>
      <c r="BB32" s="311"/>
      <c r="BC32" s="311"/>
      <c r="BD32" s="311"/>
      <c r="BE32" s="311"/>
      <c r="BF32" s="311"/>
      <c r="BG32" s="311"/>
      <c r="BH32" s="312"/>
      <c r="BQ32" s="11"/>
    </row>
    <row r="33" spans="1:76" ht="32.25" customHeight="1" x14ac:dyDescent="0.25">
      <c r="A33" s="262" t="str">
        <f>Makrozyklus!A32</f>
        <v>Intensität</v>
      </c>
      <c r="B33" s="263"/>
      <c r="C33" s="263"/>
      <c r="D33" s="263"/>
      <c r="E33" s="276" t="str" cm="1">
        <f t="array" ref="E33">_xlfn.IFS(AND($AV$3=3,$BC$3=1),"",AND($AV$3=3,$BC$3=2),Makrozyklus!F32,AND($AV$3=3,$BC$3=3),Makrozyklus!I32,AND($AV$3=3,$BC$3=4),Makrozyklus!L32,AND($AV$3=3,$BC$3=5),Makrozyklus!O32,AND($AV$3=3,$BC$3=6),Makrozyklus!R32,AND($AV$3=3,$BC$3=7),Makrozyklus!U32,AND($AV$3=3,$BC$3=8),Makrozyklus!X32,AND($AV$3=3,$BC$3=9),Makrozyklus!AA32,AND($AV$3=3,$BC$3=10),Makrozyklus!AD32,AND($AV$3=3,$BC$3=11),Makrozyklus!AG32,AND($AV$3=3,$BC$3=12),Makrozyklus!AJ32,AND($AV$3=3,$BC$3=13),Makrozyklus!AM32,AND($AV$3=3,$BC$3=14),Makrozyklus!AP32,AND($AV$3=3,$BC$3=15),Makrozyklus!AS32,AND($AV$3=3,$BC$3=16),Makrozyklus!AV32,AND($AV$3=3,$BC$3=17),Makrozyklus!AY32,AND($AV$3=3,$BC$3=18),Makrozyklus!BB32,AND($AV$3=3,$BC$3=19),Makrozyklus!BE32,AND($AV$3=4,$BC$3=1),"",AND($AV$3=4,$BC$3=2),Makrozyklus!F32,AND($AV$3=4,$BC$3=3),Makrozyklus!J32,AND($AV$3=4,$BC$3=4),Makrozyklus!N32,AND($AV$3=4,$BC$3=5),Makrozyklus!R32,AND($AV$3=4,$BC$3=6),Makrozyklus!V32,AND($AV$3=4,$BC$3=7),Makrozyklus!Z32,AND($AV$3=4,$BC$3=8),Makrozyklus!AD32,AND($AV$3=4,$BC$3=9),Makrozyklus!AH32,AND($AV$3=4,$BC$3=10),Makrozyklus!AL32,AND($AV$3=4,$BC$3=11),Makrozyklus!AP32,AND($AV$3=4,$BC$3=12),Makrozyklus!AT32,AND($AV$3=4,$BC$3=13),Makrozyklus!AX32,AND($AV$3=5,$BC$3=1),"",AND($AV$3=5,$BC$3=2),Makrozyklus!F32,AND($AV$3=5,$BC$3=3),Makrozyklus!K32,AND($AV$3=5,$BC$3=4),Makrozyklus!P32,AND($AV$3=5,$BC$3=5),Makrozyklus!U32,AND($AV$3=5,$BC$3=6),Makrozyklus!Z32,AND($AV$3=5,$BC$3=7),Makrozyklus!AE32,AND($AV$3=5,$BC$3=8),Makrozyklus!AJ32,AND($AV$3=5,$BC$3=9),Makrozyklus!AO32,AND($AV$3=5,$BC$3=10),Makrozyklus!AT32,AND($AV$3=5,$BC$3=11),Makrozyklus!AY32,AND($AV$3=5,$BC$3=12),Makrozyklus!BD32,AND($AV$3=6,$BC$3=1),"",AND($AV$3=6,$BC$3=2),Makrozyklus!F32,AND($AV$3=6,$BC$3=3),Makrozyklus!L32,AND($AV$3=6,$BC$3=4),Makrozyklus!R32,AND($AV$3=6,$BC$3=5),Makrozyklus!X32,AND($AV$3=6,$BC$3=6),Makrozyklus!AD32,AND($AV$3=6,$BC$3=7),Makrozyklus!AJ32,AND($AV$3=6,$BC$3=8),Makrozyklus!AP32,AND($AV$3=6,$BC$3=9),Makrozyklus!AV32,AND($AV$3=6,$BC$3=10),Makrozyklus!BB32)</f>
        <v/>
      </c>
      <c r="F33" s="276"/>
      <c r="G33" s="275" t="str" cm="1">
        <f t="array" ref="G33">_xlfn.IFS(AND($AV$3=3,$BC$3=1),"",AND($AV$3=3,$BC$3=2),Makrozyklus!G32,AND($AV$3=3,$BC$3=3),Makrozyklus!J32,AND($AV$3=3,$BC$3=4),Makrozyklus!M32,AND($AV$3=3,$BC$3=5),Makrozyklus!P32,AND($AV$3=3,$BC$3=6),Makrozyklus!S32,AND($AV$3=3,$BC$3=7),Makrozyklus!V32,AND($AV$3=3,$BC$3=8),Makrozyklus!Y32,AND($AV$3=3,$BC$3=9),Makrozyklus!AB32,AND($AV$3=3,$BC$3=10),Makrozyklus!AE32,AND($AV$3=3,$BC$3=11),Makrozyklus!AH32,AND($AV$3=3,$BC$3=12),Makrozyklus!AK32,AND($AV$3=3,$BC$3=13),Makrozyklus!AN32,AND($AV$3=3,$BC$3=14),Makrozyklus!AQ32,AND($AV$3=3,$BC$3=15),Makrozyklus!AT32,AND($AV$3=3,$BC$3=16),Makrozyklus!AW32,AND($AV$3=3,$BC$3=17),Makrozyklus!AZ32,AND($AV$3=3,$BC$3=18),Makrozyklus!BC32,AND($AV$3=3,$BC$3=19),Makrozyklus!#REF!,AND($AV$3=4,$BC$3=1),"",AND($AV$3=4,$BC$3=2),Makrozyklus!G32,AND($AV$3=4,$BC$3=3),Makrozyklus!K32,AND($AV$3=4,$BC$3=4),Makrozyklus!O32,AND($AV$3=4,$BC$3=5),Makrozyklus!S32,AND($AV$3=4,$BC$3=6),Makrozyklus!W32,AND($AV$3=4,$BC$3=7),Makrozyklus!AA32,AND($AV$3=4,$BC$3=8),Makrozyklus!AE32,AND($AV$3=4,$BC$3=9),Makrozyklus!AI32,AND($AV$3=4,$BC$3=10),Makrozyklus!AM32,AND($AV$3=4,$BC$3=11),Makrozyklus!AQ32,AND($AV$3=4,$BC$3=12),Makrozyklus!AU32,AND($AV$3=4,$BC$3=13),Makrozyklus!AY32,AND($AV$3=5,$BC$3=1),"",AND($AV$3=5,$BC$3=2),Makrozyklus!G32,AND($AV$3=5,$BC$3=3),Makrozyklus!L32,AND($AV$3=5,$BC$3=4),Makrozyklus!Q32,AND($AV$3=5,$BC$3=5),Makrozyklus!V32,AND($AV$3=5,$BC$3=6),Makrozyklus!AA32,AND($AV$3=5,$BC$3=7),Makrozyklus!AF32,AND($AV$3=5,$BC$3=8),Makrozyklus!AK32,AND($AV$3=5,$BC$3=9),Makrozyklus!AP32,AND($AV$3=5,$BC$3=10),Makrozyklus!AU32,AND($AV$3=5,$BC$3=11),Makrozyklus!AZ32,AND($AV$3=5,$BC$3=12),Makrozyklus!BE32,AND($AV$3=6,$BC$3=1),"",AND($AV$3=6,$BC$3=2),Makrozyklus!G32,AND($AV$3=6,$BC$3=3),Makrozyklus!M32,AND($AV$3=6,$BC$3=4),Makrozyklus!S32,AND($AV$3=6,$BC$3=5),Makrozyklus!Y32,AND($AV$3=6,$BC$3=6),Makrozyklus!AE32,AND($AV$3=6,$BC$3=7),Makrozyklus!AK32,AND($AV$3=6,$BC$3=8),Makrozyklus!AQ32,AND($AV$3=6,$BC$3=9),Makrozyklus!AW32,AND($AV$3=6,$BC$3=10),Makrozyklus!BC32)</f>
        <v/>
      </c>
      <c r="H33" s="275"/>
      <c r="I33" s="276" t="str" cm="1">
        <f t="array" ref="I33">_xlfn.IFS(AND($AV$3=3,$BC$3=1),"",AND($AV$3=3,$BC$3=2),Makrozyklus!H32,AND($AV$3=3,$BC$3=3),Makrozyklus!K32,AND($AV$3=3,$BC$3=4),Makrozyklus!N32,AND($AV$3=3,$BC$3=5),Makrozyklus!Q32,AND($AV$3=3,$BC$3=6),Makrozyklus!T32,AND($AV$3=3,$BC$3=7),Makrozyklus!W32,AND($AV$3=3,$BC$3=8),Makrozyklus!Z32,AND($AV$3=3,$BC$3=9),Makrozyklus!AC32,AND($AV$3=3,$BC$3=10),Makrozyklus!AF32,AND($AV$3=3,$BC$3=11),Makrozyklus!AI32,AND($AV$3=3,$BC$3=12),Makrozyklus!AL32,AND($AV$3=3,$BC$3=13),Makrozyklus!AO32,AND($AV$3=3,$BC$3=14),Makrozyklus!AR32,AND($AV$3=3,$BC$3=15),Makrozyklus!AU32,AND($AV$3=3,$BC$3=16),Makrozyklus!AX32,AND($AV$3=3,$BC$3=17),Makrozyklus!BA32,AND($AV$3=3,$BC$3=18),Makrozyklus!BD32,AND($AV$3=3,$BC$3=19),Makrozyklus!BF32,AND($AV$3=4,$BC$3=1),"",AND($AV$3=4,$BC$3=2),Makrozyklus!H32,AND($AV$3=4,$BC$3=3),Makrozyklus!L32,AND($AV$3=4,$BC$3=4),Makrozyklus!P32,AND($AV$3=4,$BC$3=5),Makrozyklus!T32,AND($AV$3=4,$BC$3=6),Makrozyklus!X32,AND($AV$3=4,$BC$3=7),Makrozyklus!AB32,AND($AV$3=4,$BC$3=8),Makrozyklus!AF32,AND($AV$3=4,$BC$3=9),Makrozyklus!AJ32,AND($AV$3=4,$BC$3=10),Makrozyklus!AN32,AND($AV$3=4,$BC$3=11),Makrozyklus!AR32,AND($AV$3=4,$BC$3=12),Makrozyklus!AV32,AND($AV$3=4,$BC$3=13),Makrozyklus!AZ32,AND($AV$3=5,$BC$3=1),"",AND($AV$3=5,$BC$3=2),Makrozyklus!H32,AND($AV$3=5,$BC$3=3),Makrozyklus!M32,AND($AV$3=5,$BC$3=4),Makrozyklus!R32,AND($AV$3=5,$BC$3=5),Makrozyklus!W32,AND($AV$3=5,$BC$3=6),Makrozyklus!AB32,AND($AV$3=5,$BC$3=7),Makrozyklus!AG32,AND($AV$3=5,$BC$3=8),Makrozyklus!AL32,AND($AV$3=5,$BC$3=9),Makrozyklus!AQ32,AND($AV$3=5,$BC$3=10),Makrozyklus!AV32,AND($AV$3=5,$BC$3=11),Makrozyklus!BA32,AND($AV$3=5,$BC$3=12),Makrozyklus!#REF!,AND($AV$3=6,$BC$3=1),"",AND($AV$3=6,$BC$3=2),Makrozyklus!H32,AND($AV$3=6,$BC$3=3),Makrozyklus!N32,AND($AV$3=6,$BC$3=4),Makrozyklus!T32,AND($AV$3=6,$BC$3=5),Makrozyklus!Z32,AND($AV$3=6,$BC$3=6),Makrozyklus!AF32,AND($AV$3=6,$BC$3=7),Makrozyklus!AL32,AND($AV$3=6,$BC$3=8),Makrozyklus!AR32,AND($AV$3=6,$BC$3=9),Makrozyklus!AX32,AND($AV$3=6,$BC$3=10),Makrozyklus!BD32)</f>
        <v/>
      </c>
      <c r="J33" s="276"/>
      <c r="K33" s="276" t="str" cm="1">
        <f t="array" ref="K33">_xlfn.IFS(AND($AV$3=3,$BC$3=1),Makrozyklus!F32,AND($AV$3=3,$BC$3=2),Makrozyklus!I32,AND($AV$3=3,$BC$3=3),Makrozyklus!L32,AND($AV$3=3,$BC$3=4),Makrozyklus!O32,AND($AV$3=3,$BC$3=5),Makrozyklus!R32,AND($AV$3=3,$BC$3=6),Makrozyklus!U32,AND($AV$3=3,$BC$3=7),Makrozyklus!X32,AND($AV$3=3,$BC$3=8),Makrozyklus!AA32,AND($AV$3=3,$BC$3=9),Makrozyklus!AD32,AND($AV$3=3,$BC$3=10),Makrozyklus!AG32,AND($AV$3=3,$BC$3=11),Makrozyklus!AJ32,AND($AV$3=3,$BC$3=12),Makrozyklus!AM32,AND($AV$3=3,$BC$3=13),Makrozyklus!AP32,AND($AV$3=3,$BC$3=14),Makrozyklus!AS32,AND($AV$3=3,$BC$3=15),Makrozyklus!AV32,AND($AV$3=3,$BC$3=16),Makrozyklus!AY32,AND($AV$3=3,$BC$3=17),Makrozyklus!BB32,AND($AV$3=3,$BC$3=18),Makrozyklus!BE32,AND($AV$3=3,$BC$3=19),Makrozyklus!BG32,AND($AV$3=4,$BC$3=1),"",AND($AV$3=4,$BC$3=2),Makrozyklus!I32,AND($AV$3=4,$BC$3=3),Makrozyklus!M32,AND($AV$3=4,$BC$3=4),Makrozyklus!Q32,AND($AV$3=4,$BC$3=5),Makrozyklus!U32,AND($AV$3=4,$BC$3=6),Makrozyklus!Y32,AND($AV$3=4,$BC$3=7),Makrozyklus!AC32,AND($AV$3=4,$BC$3=8),Makrozyklus!AG32,AND($AV$3=4,$BC$3=9),Makrozyklus!AK32,AND($AV$3=4,$BC$3=10),Makrozyklus!AO32,AND($AV$3=4,$BC$3=11),Makrozyklus!AS32,AND($AV$3=4,$BC$3=12),Makrozyklus!AW32,AND($AV$3=4,$BC$3=13),Makrozyklus!BA32,AND($AV$3=5,$BC$3=1),"",AND($AV$3=5,$BC$3=2),Makrozyklus!I32,AND($AV$3=5,$BC$3=3),Makrozyklus!N32,AND($AV$3=5,$BC$3=4),Makrozyklus!S32,AND($AV$3=5,$BC$3=5),Makrozyklus!X32,AND($AV$3=5,$BC$3=6),Makrozyklus!AC32,AND($AV$3=5,$BC$3=7),Makrozyklus!AH32,AND($AV$3=5,$BC$3=8),Makrozyklus!AM32,AND($AV$3=5,$BC$3=9),Makrozyklus!AR32,AND($AV$3=5,$BC$3=10),Makrozyklus!AW32,AND($AV$3=5,$BC$3=11),Makrozyklus!BB32,AND($AV$3=5,$BC$3=12),Makrozyklus!BF32,AND($AV$3=6,$BC$3=1),"",AND($AV$3=6,$BC$3=2),Makrozyklus!I32,AND($AV$3=6,$BC$3=3),Makrozyklus!O32,AND($AV$3=6,$BC$3=4),Makrozyklus!U32,AND($AV$3=6,$BC$3=5),Makrozyklus!AA32,AND($AV$3=6,$BC$3=6),Makrozyklus!AG32,AND($AV$3=6,$BC$3=7),Makrozyklus!AM32,AND($AV$3=6,$BC$3=8),Makrozyklus!AS32,AND($AV$3=6,$BC$3=9),Makrozyklus!AY32,AND($AV$3=6,$BC$3=10),Makrozyklus!BE32)</f>
        <v/>
      </c>
      <c r="L33" s="276"/>
      <c r="M33" s="276" cm="1">
        <f t="array" ref="M33">_xlfn.IFS(AND($AV$3=3,$BC$3=1),Makrozyklus!G32,AND($AV$3=3,$BC$3=2),Makrozyklus!J32,AND($AV$3=3,$BC$3=3),Makrozyklus!M32,AND($AV$3=3,$BC$3=4),Makrozyklus!P32,AND($AV$3=3,$BC$3=5),Makrozyklus!S32,AND($AV$3=3,$BC$3=6),Makrozyklus!V32,AND($AV$3=3,$BC$3=7),Makrozyklus!Y32,AND($AV$3=3,$BC$3=8),Makrozyklus!AB32,AND($AV$3=3,$BC$3=9),Makrozyklus!AE32,AND($AV$3=3,$BC$3=10),Makrozyklus!AH32,AND($AV$3=3,$BC$3=11),Makrozyklus!AK32,AND($AV$3=3,$BC$3=12),Makrozyklus!AN32,AND($AV$3=3,$BC$3=13),Makrozyklus!AQ32,AND($AV$3=3,$BC$3=14),Makrozyklus!AT32,AND($AV$3=3,$BC$3=15),Makrozyklus!AW32,AND($AV$3=3,$BC$3=16),Makrozyklus!AZ32,AND($AV$3=3,$BC$3=17),Makrozyklus!BC32,AND($AV$3=3,$BC$3=18),Makrozyklus!#REF!,AND($AV$3=3,$BC$3=19),Makrozyklus!BH32,AND($AV$3=4,$BC$3=1),Makrozyklus!F32,AND($AV$3=4,$BC$3=2),Makrozyklus!J32,AND($AV$3=4,$BC$3=3),Makrozyklus!N32,AND($AV$3=4,$BC$3=4),Makrozyklus!R32,AND($AV$3=4,$BC$3=5),Makrozyklus!V32,AND($AV$3=4,$BC$3=6),Makrozyklus!Z32,AND($AV$3=4,$BC$3=7),Makrozyklus!AD32,AND($AV$3=4,$BC$3=8),Makrozyklus!AH32,AND($AV$3=4,$BC$3=9),Makrozyklus!AL32,AND($AV$3=4,$BC$3=10),Makrozyklus!AP32,AND($AV$3=4,$BC$3=11),Makrozyklus!AT32,AND($AV$3=4,$BC$3=12),Makrozyklus!AX32,AND($AV$3=4,$BC$3=13),Makrozyklus!BB32,AND($AV$3=5,$BC$3=1),"",AND($AV$3=5,$BC$3=2),Makrozyklus!J32,AND($AV$3=5,$BC$3=3),Makrozyklus!O32,AND($AV$3=5,$BC$3=4),Makrozyklus!T32,AND($AV$3=5,$BC$3=5),Makrozyklus!Y32,AND($AV$3=5,$BC$3=6),Makrozyklus!AD32,AND($AV$3=5,$BC$3=7),Makrozyklus!AI32,AND($AV$3=5,$BC$3=8),Makrozyklus!AN32,AND($AV$3=5,$BC$3=9),Makrozyklus!AS32,AND($AV$3=5,$BC$3=10),Makrozyklus!AX32,AND($AV$3=5,$BC$3=11),Makrozyklus!BC32,AND($AV$3=5,$BC$3=12),Makrozyklus!BG32,AND($AV$3=6,$BC$3=1),"",AND($AV$3=6,$BC$3=2),Makrozyklus!J32,AND($AV$3=6,$BC$3=3),Makrozyklus!P32,AND($AV$3=6,$BC$3=4),Makrozyklus!V32,AND($AV$3=6,$BC$3=5),Makrozyklus!AB32,AND($AV$3=6,$BC$3=6),Makrozyklus!AH32,AND($AV$3=6,$BC$3=7),Makrozyklus!AN32,AND($AV$3=6,$BC$3=8),Makrozyklus!AT32,AND($AV$3=6,$BC$3=9),Makrozyklus!AZ32,AND($AV$3=6,$BC$3=10),Makrozyklus!#REF!)</f>
        <v>0</v>
      </c>
      <c r="N33" s="276"/>
      <c r="O33" s="276" cm="1">
        <f t="array" ref="O33">_xlfn.IFS(AND($AV$3=3,$BC$3=1),Makrozyklus!H32,AND($AV$3=3,$BC$3=2),Makrozyklus!K32,AND($AV$3=3,$BC$3=3),Makrozyklus!N32,AND($AV$3=3,$BC$3=4),Makrozyklus!Q32,AND($AV$3=3,$BC$3=5),Makrozyklus!T32,AND($AV$3=3,$BC$3=6),Makrozyklus!W32,AND($AV$3=3,$BC$3=7),Makrozyklus!Z32,AND($AV$3=3,$BC$3=8),Makrozyklus!AC32,AND($AV$3=3,$BC$3=9),Makrozyklus!AF32,AND($AV$3=3,$BC$3=10),Makrozyklus!AI32,AND($AV$3=3,$BC$3=11),Makrozyklus!AL32,AND($AV$3=3,$BC$3=12),Makrozyklus!AO32,AND($AV$3=3,$BC$3=13),Makrozyklus!AR32,AND($AV$3=3,$BC$3=14),Makrozyklus!AU32,AND($AV$3=3,$BC$3=15),Makrozyklus!AX32,AND($AV$3=3,$BC$3=16),Makrozyklus!BA32,AND($AV$3=3,$BC$3=17),Makrozyklus!BD32,AND($AV$3=3,$BC$3=18),Makrozyklus!BF32,AND($AV$3=3,$BC$3=19),Makrozyklus!BI32,AND($AV$3=4,$BC$3=1),Makrozyklus!G32,AND($AV$3=4,$BC$3=2),Makrozyklus!K32,AND($AV$3=4,$BC$3=3),Makrozyklus!O32,AND($AV$3=4,$BC$3=4),Makrozyklus!S32,AND($AV$3=4,$BC$3=5),Makrozyklus!W32,AND($AV$3=4,$BC$3=6),Makrozyklus!AA32,AND($AV$3=4,$BC$3=7),Makrozyklus!AE32,AND($AV$3=4,$BC$3=8),Makrozyklus!AI32,AND($AV$3=4,$BC$3=9),Makrozyklus!AM32,AND($AV$3=4,$BC$3=10),Makrozyklus!AQ32,AND($AV$3=4,$BC$3=11),Makrozyklus!AU32,AND($AV$3=4,$BC$3=12),Makrozyklus!AY32,AND($AV$3=4,$BC$3=13),Makrozyklus!BC32,AND($AV$3=5,$BC$3=1),Makrozyklus!F32,AND($AV$3=5,$BC$3=2),Makrozyklus!K32,AND($AV$3=5,$BC$3=3),Makrozyklus!P32,AND($AV$3=5,$BC$3=4),Makrozyklus!U32,AND($AV$3=5,$BC$3=5),Makrozyklus!Z32,AND($AV$3=5,$BC$3=6),Makrozyklus!AE32,AND($AV$3=5,$BC$3=7),Makrozyklus!AJ32,AND($AV$3=5,$BC$3=8),Makrozyklus!AO32,AND($AV$3=5,$BC$3=9),Makrozyklus!AT32,AND($AV$3=5,$BC$3=10),Makrozyklus!AY32,AND($AV$3=5,$BC$3=11),Makrozyklus!BD32,AND($AV$3=5,$BC$3=12),Makrozyklus!BH32,AND($AV$3=6,$BC$3=1),"",AND($AV$3=6,$BC$3=2),Makrozyklus!K32,AND($AV$3=6,$BC$3=3),Makrozyklus!Q32,AND($AV$3=6,$BC$3=4),Makrozyklus!W32,AND($AV$3=6,$BC$3=5),Makrozyklus!AC32,AND($AV$3=6,$BC$3=6),Makrozyklus!AI32,AND($AV$3=6,$BC$3=7),Makrozyklus!AO32,AND($AV$3=6,$BC$3=8),Makrozyklus!AU32,AND($AV$3=6,$BC$3=9),Makrozyklus!BA32,AND($AV$3=6,$BC$3=10),Makrozyklus!BF32)</f>
        <v>0</v>
      </c>
      <c r="P33" s="276"/>
      <c r="Q33" s="276" cm="1">
        <f t="array" ref="Q33">_xlfn.IFS(AND($AV$3=3,$BC$3=1),Makrozyklus!I32,AND($AV$3=3,$BC$3=2),Makrozyklus!L32,AND($AV$3=3,$BC$3=3),Makrozyklus!O32,AND($AV$3=3,$BC$3=4),Makrozyklus!R32,AND($AV$3=3,$BC$3=5),Makrozyklus!U32,AND($AV$3=3,$BC$3=6),Makrozyklus!X32,AND($AV$3=3,$BC$3=7),Makrozyklus!AA32,AND($AV$3=3,$BC$3=8),Makrozyklus!AD32,AND($AV$3=3,$BC$3=9),Makrozyklus!AG32,AND($AV$3=3,$BC$3=10),Makrozyklus!AJ32,AND($AV$3=3,$BC$3=11),Makrozyklus!AM32,AND($AV$3=3,$BC$3=12),Makrozyklus!AP32,AND($AV$3=3,$BC$3=13),Makrozyklus!AS32,AND($AV$3=3,$BC$3=14),Makrozyklus!AV32,AND($AV$3=3,$BC$3=15),Makrozyklus!AY32,AND($AV$3=3,$BC$3=16),Makrozyklus!BB32,AND($AV$3=3,$BC$3=17),Makrozyklus!BE32,AND($AV$3=3,$BC$3=18),Makrozyklus!BG32,AND($AV$3=3,$BC$3=19),Makrozyklus!BJ32,AND($AV$3=4,$BC$3=1),Makrozyklus!H32,AND($AV$3=4,$BC$3=2),Makrozyklus!L32,AND($AV$3=4,$BC$3=3),Makrozyklus!P32,AND($AV$3=4,$BC$3=4),Makrozyklus!T32,AND($AV$3=4,$BC$3=5),Makrozyklus!X32,AND($AV$3=4,$BC$3=6),Makrozyklus!AB32,AND($AV$3=4,$BC$3=7),Makrozyklus!AF32,AND($AV$3=4,$BC$3=8),Makrozyklus!AJ32,AND($AV$3=4,$BC$3=9),Makrozyklus!AN32,AND($AV$3=4,$BC$3=10),Makrozyklus!AR32,AND($AV$3=4,$BC$3=11),Makrozyklus!AV32,AND($AV$3=4,$BC$3=12),Makrozyklus!AZ32,AND($AV$3=4,$BC$3=13),Makrozyklus!BD32,AND($AV$3=5,$BC$3=1),Makrozyklus!G32,AND($AV$3=5,$BC$3=2),Makrozyklus!L32,AND($AV$3=5,$BC$3=3),Makrozyklus!Q32,AND($AV$3=5,$BC$3=4),Makrozyklus!V32,AND($AV$3=5,$BC$3=5),Makrozyklus!AA32,AND($AV$3=5,$BC$3=6),Makrozyklus!AF32,AND($AV$3=5,$BC$3=7),Makrozyklus!AK32,AND($AV$3=5,$BC$3=8),Makrozyklus!AP32,AND($AV$3=5,$BC$3=9),Makrozyklus!AU32,AND($AV$3=5,$BC$3=10),Makrozyklus!AZ32,AND($AV$3=5,$BC$3=11),Makrozyklus!BE32,AND($AV$3=5,$BC$3=12),Makrozyklus!BI32,AND($AV$3=6,$BC$3=1),Makrozyklus!F32,AND($AV$3=6,$BC$3=2),Makrozyklus!L32,AND($AV$3=6,$BC$3=3),Makrozyklus!R32,AND($AV$3=6,$BC$3=4),Makrozyklus!X32,AND($AV$3=6,$BC$3=5),Makrozyklus!AD32,AND($AV$3=6,$BC$3=6),Makrozyklus!AJ32,AND($AV$3=6,$BC$3=7),Makrozyklus!AP32,AND($AV$3=6,$BC$3=8),Makrozyklus!AV32,AND($AV$3=6,$BC$3=9),Makrozyklus!BB32,AND($AV$3=6,$BC$3=10),Makrozyklus!BG32)</f>
        <v>0</v>
      </c>
      <c r="R33" s="276"/>
      <c r="S33" s="276" cm="1">
        <f t="array" ref="S33">_xlfn.IFS(AND($AV$3=3,$BC$3=1),Makrozyklus!J32,AND($AV$3=3,$BC$3=2),Makrozyklus!M32,AND($AV$3=3,$BC$3=3),Makrozyklus!P32,AND($AV$3=3,$BC$3=4),Makrozyklus!S32,AND($AV$3=3,$BC$3=5),Makrozyklus!V32,AND($AV$3=3,$BC$3=6),Makrozyklus!Y32,AND($AV$3=3,$BC$3=7),Makrozyklus!AB32,AND($AV$3=3,$BC$3=8),Makrozyklus!AE32,AND($AV$3=3,$BC$3=9),Makrozyklus!AH32,AND($AV$3=3,$BC$3=10),Makrozyklus!AK32,AND($AV$3=3,$BC$3=11),Makrozyklus!AN32,AND($AV$3=3,$BC$3=12),Makrozyklus!AQ32,AND($AV$3=3,$BC$3=13),Makrozyklus!AT32,AND($AV$3=3,$BC$3=14),Makrozyklus!AW32,AND($AV$3=3,$BC$3=15),Makrozyklus!AZ32,AND($AV$3=3,$BC$3=16),Makrozyklus!BC32,AND($AV$3=3,$BC$3=17),Makrozyklus!#REF!,AND($AV$3=3,$BC$3=18),Makrozyklus!BH32,AND($AV$3=3,$BC$3=19),Makrozyklus!BK32,AND($AV$3=4,$BC$3=1),Makrozyklus!I32,AND($AV$3=4,$BC$3=2),Makrozyklus!M32,AND($AV$3=4,$BC$3=3),Makrozyklus!Q32,AND($AV$3=4,$BC$3=4),Makrozyklus!U32,AND($AV$3=4,$BC$3=5),Makrozyklus!Y32,AND($AV$3=4,$BC$3=6),Makrozyklus!AC32,AND($AV$3=4,$BC$3=7),Makrozyklus!AG32,AND($AV$3=4,$BC$3=8),Makrozyklus!AK32,AND($AV$3=4,$BC$3=9),Makrozyklus!AO32,AND($AV$3=4,$BC$3=10),Makrozyklus!AS32,AND($AV$3=4,$BC$3=11),Makrozyklus!AW32,AND($AV$3=4,$BC$3=12),Makrozyklus!BA32,AND($AV$3=4,$BC$3=13),Makrozyklus!BE32,AND($AV$3=5,$BC$3=1),Makrozyklus!H32,AND($AV$3=5,$BC$3=2),Makrozyklus!M32,AND($AV$3=5,$BC$3=3),Makrozyklus!R32,AND($AV$3=5,$BC$3=4),Makrozyklus!W32,AND($AV$3=5,$BC$3=5),Makrozyklus!AB32,AND($AV$3=5,$BC$3=6),Makrozyklus!AG32,AND($AV$3=5,$BC$3=7),Makrozyklus!AL32,AND($AV$3=5,$BC$3=8),Makrozyklus!AQ32,AND($AV$3=5,$BC$3=9),Makrozyklus!AV32,AND($AV$3=5,$BC$3=10),Makrozyklus!BA32,AND($AV$3=5,$BC$3=11),Makrozyklus!#REF!,AND($AV$3=5,$BC$3=12),Makrozyklus!BJ32,AND($AV$3=6,$BC$3=1),Makrozyklus!G32,AND($AV$3=6,$BC$3=2),Makrozyklus!M32,AND($AV$3=6,$BC$3=3),Makrozyklus!S32,AND($AV$3=6,$BC$3=4),Makrozyklus!Y32,AND($AV$3=6,$BC$3=5),Makrozyklus!AE32,AND($AV$3=6,$BC$3=6),Makrozyklus!AK32,AND($AV$3=6,$BC$3=7),Makrozyklus!AQ32,AND($AV$3=6,$BC$3=8),Makrozyklus!AW32,AND($AV$3=6,$BC$3=9),Makrozyklus!BC32,AND($AV$3=6,$BC$3=10),Makrozyklus!BH32)</f>
        <v>0</v>
      </c>
      <c r="T33" s="276"/>
      <c r="U33" s="276" cm="1">
        <f t="array" ref="U33">_xlfn.IFS(AND($AV$3=3,$BC$3=1),Makrozyklus!K32,AND($AV$3=3,$BC$3=2),Makrozyklus!N32,AND($AV$3=3,$BC$3=3),Makrozyklus!Q32,AND($AV$3=3,$BC$3=4),Makrozyklus!T32,AND($AV$3=3,$BC$3=5),Makrozyklus!W32,AND($AV$3=3,$BC$3=6),Makrozyklus!Z32,AND($AV$3=3,$BC$3=7),Makrozyklus!AC32,AND($AV$3=3,$BC$3=8),Makrozyklus!AF32,AND($AV$3=3,$BC$3=9),Makrozyklus!AI32,AND($AV$3=3,$BC$3=10),Makrozyklus!AL32,AND($AV$3=3,$BC$3=11),Makrozyklus!AO32,AND($AV$3=3,$BC$3=12),Makrozyklus!AR32,AND($AV$3=3,$BC$3=13),Makrozyklus!AU32,AND($AV$3=3,$BC$3=14),Makrozyklus!AX32,AND($AV$3=3,$BC$3=15),Makrozyklus!BA32,AND($AV$3=3,$BC$3=16),Makrozyklus!BD32,AND($AV$3=3,$BC$3=17),Makrozyklus!BF32,AND($AV$3=3,$BC$3=18),Makrozyklus!BI32,AND($AV$3=3,$BC$3=19),Makrozyklus!BL32,AND($AV$3=4,$BC$3=1),Makrozyklus!J32,AND($AV$3=4,$BC$3=2),Makrozyklus!N32,AND($AV$3=4,$BC$3=3),Makrozyklus!R32,AND($AV$3=4,$BC$3=4),Makrozyklus!V32,AND($AV$3=4,$BC$3=5),Makrozyklus!Z32,AND($AV$3=4,$BC$3=6),Makrozyklus!AD32,AND($AV$3=4,$BC$3=7),Makrozyklus!AH32,AND($AV$3=4,$BC$3=8),Makrozyklus!AL32,AND($AV$3=4,$BC$3=9),Makrozyklus!AP32,AND($AV$3=4,$BC$3=10),Makrozyklus!AT32,AND($AV$3=4,$BC$3=11),Makrozyklus!AX32,AND($AV$3=4,$BC$3=12),Makrozyklus!BB32,AND($AV$3=4,$BC$3=13),Makrozyklus!#REF!,AND($AV$3=5,$BC$3=1),Makrozyklus!I32,AND($AV$3=5,$BC$3=2),Makrozyklus!N32,AND($AV$3=5,$BC$3=3),Makrozyklus!S32,AND($AV$3=5,$BC$3=4),Makrozyklus!X32,AND($AV$3=5,$BC$3=5),Makrozyklus!AC32,AND($AV$3=5,$BC$3=6),Makrozyklus!AH32,AND($AV$3=5,$BC$3=7),Makrozyklus!AM32,AND($AV$3=5,$BC$3=8),Makrozyklus!AR32,AND($AV$3=5,$BC$3=9),Makrozyklus!AW32,AND($AV$3=5,$BC$3=10),Makrozyklus!BB32,AND($AV$3=5,$BC$3=11),Makrozyklus!BF32,AND($AV$3=5,$BC$3=12),Makrozyklus!BK32,AND($AV$3=6,$BC$3=1),Makrozyklus!H32,AND($AV$3=6,$BC$3=2),Makrozyklus!N32,AND($AV$3=6,$BC$3=3),Makrozyklus!T32,AND($AV$3=6,$BC$3=4),Makrozyklus!Z32,AND($AV$3=6,$BC$3=5),Makrozyklus!AF32,AND($AV$3=6,$BC$3=6),Makrozyklus!AL32,AND($AV$3=6,$BC$3=7),Makrozyklus!AR32,AND($AV$3=6,$BC$3=8),Makrozyklus!AX32,AND($AV$3=6,$BC$3=9),Makrozyklus!BD32,AND($AV$3=6,$BC$3=10),Makrozyklus!BI32)</f>
        <v>0</v>
      </c>
      <c r="V33" s="276"/>
      <c r="W33" s="276" cm="1">
        <f t="array" ref="W33">_xlfn.IFS(AND($AV$3=3,$BC$3=1),"",AND($AV$3=3,$BC$3=2),"",AND($AV$3=3,$BC$3=3),"",AND($AV$3=3,$BC$3=4),"",AND($AV$3=3,$BC$3=5),"",AND($AV$3=3,$BC$3=6),"",AND($AV$3=3,$BC$3=7),"",AND($AV$3=3,$BC$3=8),"",AND($AV$3=3,$BC$3=9),"",AND($AV$3=3,$BC$3=10),"",AND($AV$3=3,$BC$3=11),"",AND($AV$3=3,$BC$3=12),"",AND($AV$3=3,$BC$3=13),"",AND($AV$3=3,$BC$3=14),"",AND($AV$3=3,$BC$3=15),"",AND($AV$3=3,$BC$3=16),"",AND($AV$3=3,$BC$3=17),"",AND($AV$3=3,$BC$3=18),"",AND($AV$3=3,$BC$3=19),"",AND($AV$3=4,$BC$3=1),Makrozyklus!K32,AND($AV$3=4,$BC$3=2),Makrozyklus!O32,AND($AV$3=4,$BC$3=3),Makrozyklus!S32,AND($AV$3=4,$BC$3=4),Makrozyklus!W32,AND($AV$3=4,$BC$3=5),Makrozyklus!AA32,AND($AV$3=4,$BC$3=6),Makrozyklus!AE32,AND($AV$3=4,$BC$3=7),Makrozyklus!AI32,AND($AV$3=4,$BC$3=8),Makrozyklus!AM32,AND($AV$3=4,$BC$3=9),Makrozyklus!AQ32,AND($AV$3=4,$BC$3=10),Makrozyklus!AU32,AND($AV$3=4,$BC$3=11),Makrozyklus!AY32,AND($AV$3=4,$BC$3=12),Makrozyklus!BC32,AND($AV$3=4,$BC$3=13),Makrozyklus!BF32,AND($AV$3=5,$BC$3=1),Makrozyklus!J32,AND($AV$3=5,$BC$3=2),Makrozyklus!O32,AND($AV$3=5,$BC$3=3),Makrozyklus!T32,AND($AV$3=5,$BC$3=4),Makrozyklus!Y32,AND($AV$3=5,$BC$3=5),Makrozyklus!AD32,AND($AV$3=5,$BC$3=6),Makrozyklus!AI32,AND($AV$3=5,$BC$3=7),Makrozyklus!AN32,AND($AV$3=5,$BC$3=8),Makrozyklus!AS32,AND($AV$3=5,$BC$3=9),Makrozyklus!AX32,AND($AV$3=5,$BC$3=10),Makrozyklus!BC32,AND($AV$3=5,$BC$3=11),Makrozyklus!BG32,AND($AV$3=5,$BC$3=12),Makrozyklus!BL32,AND($AV$3=6,$BC$3=1),Makrozyklus!I32,AND($AV$3=6,$BC$3=2),Makrozyklus!O32,AND($AV$3=6,$BC$3=3),Makrozyklus!U32,AND($AV$3=6,$BC$3=4),Makrozyklus!AA32,AND($AV$3=6,$BC$3=5),Makrozyklus!AG32,AND($AV$3=6,$BC$3=6),Makrozyklus!AM32,AND($AV$3=6,$BC$3=7),Makrozyklus!AS32,AND($AV$3=6,$BC$3=8),Makrozyklus!AY32,AND($AV$3=6,$BC$3=9),Makrozyklus!BE32,AND($AV$3=6,$BC$3=10),Makrozyklus!BJ32)</f>
        <v>0</v>
      </c>
      <c r="X33" s="276"/>
      <c r="Y33" s="276" cm="1">
        <f t="array" ref="Y33">_xlfn.IFS(AND($AV$3=3,$BC$3=1),"",AND($AV$3=3,$BC$3=2),"",AND($AV$3=3,$BC$3=3),"",AND($AV$3=3,$BC$3=4),"",AND($AV$3=3,$BC$3=5),"",AND($AV$3=3,$BC$3=6),"",AND($AV$3=3,$BC$3=7),"",AND($AV$3=3,$BC$3=8),"",AND($AV$3=3,$BC$3=9),"",AND($AV$3=3,$BC$3=10),"",AND($AV$3=3,$BC$3=11),"",AND($AV$3=3,$BC$3=12),"",AND($AV$3=3,$BC$3=13),"",AND($AV$3=3,$BC$3=14),"",AND($AV$3=3,$BC$3=15),"",AND($AV$3=3,$BC$3=16),"",AND($AV$3=3,$BC$3=17),"",AND($AV$3=3,$BC$3=18),"",AND($AV$3=3,$BC$3=19),"",AND($AV$3=4,$BC$3=1),Makrozyklus!L32,AND($AV$3=4,$BC$3=2),Makrozyklus!P32,AND($AV$3=4,$BC$3=3),Makrozyklus!T32,AND($AV$3=4,$BC$3=4),Makrozyklus!X32,AND($AV$3=4,$BC$3=5),Makrozyklus!AB32,AND($AV$3=4,$BC$3=6),Makrozyklus!AF32,AND($AV$3=4,$BC$3=7),Makrozyklus!AJ32,AND($AV$3=4,$BC$3=8),Makrozyklus!AN32,AND($AV$3=4,$BC$3=9),Makrozyklus!AR32,AND($AV$3=4,$BC$3=10),Makrozyklus!AV32,AND($AV$3=4,$BC$3=11),Makrozyklus!AZ32,AND($AV$3=4,$BC$3=12),Makrozyklus!BD32,AND($AV$3=4,$BC$3=13),Makrozyklus!BG32,AND($AV$3=5,$BC$3=1),Makrozyklus!K32,AND($AV$3=5,$BC$3=2),Makrozyklus!P32,AND($AV$3=5,$BC$3=3),Makrozyklus!U32,AND($AV$3=5,$BC$3=4),Makrozyklus!Z32,AND($AV$3=5,$BC$3=5),Makrozyklus!AE32,AND($AV$3=5,$BC$3=6),Makrozyklus!AJ32,AND($AV$3=5,$BC$3=7),Makrozyklus!AO32,AND($AV$3=5,$BC$3=8),Makrozyklus!AT32,AND($AV$3=5,$BC$3=9),Makrozyklus!AY32,AND($AV$3=5,$BC$3=10),Makrozyklus!BD32,AND($AV$3=5,$BC$3=11),Makrozyklus!BH32,AND($AV$3=5,$BC$3=12),Makrozyklus!BM32,AND($AV$3=6,$BC$3=1),Makrozyklus!J32,AND($AV$3=6,$BC$3=2),Makrozyklus!P32,AND($AV$3=6,$BC$3=3),Makrozyklus!V32,AND($AV$3=6,$BC$3=4),Makrozyklus!AB32,AND($AV$3=6,$BC$3=5),Makrozyklus!AH32,AND($AV$3=6,$BC$3=6),Makrozyklus!AN32,AND($AV$3=6,$BC$3=7),Makrozyklus!AT32,AND($AV$3=6,$BC$3=8),Makrozyklus!AZ32,AND($AV$3=6,$BC$3=9),Makrozyklus!#REF!,AND($AV$3=6,$BC$3=10),Makrozyklus!BK32)</f>
        <v>0</v>
      </c>
      <c r="Z33" s="276"/>
      <c r="AA33" s="276" cm="1">
        <f t="array" ref="AA33">_xlfn.IFS(AND($AV$3=3,$BC$3=1),"",AND($AV$3=3,$BC$3=2),"",AND($AV$3=3,$BC$3=3),"",AND($AV$3=3,$BC$3=4),"",AND($AV$3=3,$BC$3=5),"",AND($AV$3=3,$BC$3=6),"",AND($AV$3=3,$BC$3=7),"",AND($AV$3=3,$BC$3=8),"",AND($AV$3=3,$BC$3=9),"",AND($AV$3=3,$BC$3=10),"",AND($AV$3=3,$BC$3=11),"",AND($AV$3=3,$BC$3=12),"",AND($AV$3=3,$BC$3=13),"",AND($AV$3=3,$BC$3=14),"",AND($AV$3=3,$BC$3=15),"",AND($AV$3=3,$BC$3=16),"",AND($AV$3=3,$BC$3=17),"",AND($AV$3=3,$BC$3=18),"",AND($AV$3=3,$BC$3=19),"",AND($AV$3=4,$BC$3=1),Makrozyklus!M32,AND($AV$3=4,$BC$3=2),Makrozyklus!Q32,AND($AV$3=4,$BC$3=3),Makrozyklus!U32,AND($AV$3=4,$BC$3=4),Makrozyklus!Y32,AND($AV$3=4,$BC$3=5),Makrozyklus!AC32,AND($AV$3=4,$BC$3=6),Makrozyklus!AG32,AND($AV$3=4,$BC$3=7),Makrozyklus!AK32,AND($AV$3=4,$BC$3=8),Makrozyklus!AO32,AND($AV$3=4,$BC$3=9),Makrozyklus!AS32,AND($AV$3=4,$BC$3=10),Makrozyklus!AW32,AND($AV$3=4,$BC$3=11),Makrozyklus!BA32,AND($AV$3=4,$BC$3=12),Makrozyklus!BE32,AND($AV$3=4,$BC$3=13),Makrozyklus!BH32,AND($AV$3=5,$BC$3=1),Makrozyklus!L32,AND($AV$3=5,$BC$3=2),Makrozyklus!Q32,AND($AV$3=5,$BC$3=3),Makrozyklus!V32,AND($AV$3=5,$BC$3=4),Makrozyklus!AA32,AND($AV$3=5,$BC$3=5),Makrozyklus!AF32,AND($AV$3=5,$BC$3=6),Makrozyklus!AK32,AND($AV$3=5,$BC$3=7),Makrozyklus!AP32,AND($AV$3=5,$BC$3=8),Makrozyklus!AU32,AND($AV$3=5,$BC$3=9),Makrozyklus!AZ32,AND($AV$3=5,$BC$3=10),Makrozyklus!BE32,AND($AV$3=5,$BC$3=11),Makrozyklus!BI32,AND($AV$3=5,$BC$3=12),Makrozyklus!BN32,AND($AV$3=6,$BC$3=1),Makrozyklus!K32,AND($AV$3=6,$BC$3=2),Makrozyklus!Q32,AND($AV$3=6,$BC$3=3),Makrozyklus!W32,AND($AV$3=6,$BC$3=4),Makrozyklus!AC32,AND($AV$3=6,$BC$3=5),Makrozyklus!AI32,AND($AV$3=6,$BC$3=6),Makrozyklus!AO32,AND($AV$3=6,$BC$3=7),Makrozyklus!AU32,AND($AV$3=6,$BC$3=8),Makrozyklus!BA32,AND($AV$3=6,$BC$3=9),Makrozyklus!BF32,AND($AV$3=6,$BC$3=10),Makrozyklus!BL32)</f>
        <v>0</v>
      </c>
      <c r="AB33" s="276"/>
      <c r="AC33" s="276" t="str" cm="1">
        <f t="array" ref="AC33">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Makrozyklus!M32,AND($AV$3=5,$BC$3=2),Makrozyklus!R32,AND($AV$3=5,$BC$3=3),Makrozyklus!W32,AND($AV$3=5,$BC$3=4),Makrozyklus!AB32,AND($AV$3=5,$BC$3=5),Makrozyklus!AG32,AND($AV$3=5,$BC$3=6),Makrozyklus!AL32,AND($AV$3=5,$BC$3=7),Makrozyklus!AQ32,AND($AV$3=5,$BC$3=8),Makrozyklus!AV32,AND($AV$3=5,$BC$3=9),Makrozyklus!BA32,AND($AV$3=5,$BC$3=10),Makrozyklus!#REF!,AND($AV$3=5,$BC$3=11),Makrozyklus!BJ32,AND($AV$3=5,$BC$3=12),Makrozyklus!BO32,AND($AV$3=6,$BC$3=1),Makrozyklus!L32,AND($AV$3=6,$BC$3=2),Makrozyklus!R32,AND($AV$3=6,$BC$3=3),Makrozyklus!X32,AND($AV$3=6,$BC$3=4),Makrozyklus!AD32,AND($AV$3=6,$BC$3=5),Makrozyklus!AJ32,AND($AV$3=6,$BC$3=6),Makrozyklus!AP32,AND($AV$3=6,$BC$3=7),Makrozyklus!AV32,AND($AV$3=6,$BC$3=8),Makrozyklus!BB32,AND($AV$3=6,$BC$3=9),Makrozyklus!BG32,AND($AV$3=6,$BC$3=10),Makrozyklus!BM32)</f>
        <v/>
      </c>
      <c r="AD33" s="276"/>
      <c r="AE33" s="276" t="str" cm="1">
        <f t="array" ref="AE33">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Makrozyklus!N32,AND($AV$3=5,$BC$3=2),Makrozyklus!S32,AND($AV$3=5,$BC$3=3),Makrozyklus!X32,AND($AV$3=5,$BC$3=4),Makrozyklus!AC32,AND($AV$3=5,$BC$3=5),Makrozyklus!AH32,AND($AV$3=5,$BC$3=6),Makrozyklus!AM32,AND($AV$3=5,$BC$3=7),Makrozyklus!AR32,AND($AV$3=5,$BC$3=8),Makrozyklus!AW32,AND($AV$3=5,$BC$3=9),Makrozyklus!BB32,AND($AV$3=5,$BC$3=10),Makrozyklus!BF32,AND($AV$3=5,$BC$3=11),Makrozyklus!BK32,AND($AV$3=5,$BC$3=12),Makrozyklus!BP32,AND($AV$3=6,$BC$3=1),Makrozyklus!M32,AND($AV$3=6,$BC$3=2),Makrozyklus!S32,AND($AV$3=6,$BC$3=3),Makrozyklus!Y32,AND($AV$3=6,$BC$3=4),Makrozyklus!AE32,AND($AV$3=6,$BC$3=5),Makrozyklus!AK32,AND($AV$3=6,$BC$3=6),Makrozyklus!AQ32,AND($AV$3=6,$BC$3=7),Makrozyklus!AW32,AND($AV$3=6,$BC$3=8),Makrozyklus!BC32,AND($AV$3=6,$BC$3=9),Makrozyklus!BH32,AND($AV$3=6,$BC$3=10),Makrozyklus!BN32)</f>
        <v/>
      </c>
      <c r="AF33" s="276"/>
      <c r="AG33" s="276" t="str" cm="1">
        <f t="array" ref="AG33">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Makrozyklus!O32,AND($AV$3=5,$BC$3=2),Makrozyklus!T32,AND($AV$3=5,$BC$3=3),Makrozyklus!Y32,AND($AV$3=5,$BC$3=4),Makrozyklus!AD32,AND($AV$3=5,$BC$3=5),Makrozyklus!AI32,AND($AV$3=5,$BC$3=6),Makrozyklus!AN32,AND($AV$3=5,$BC$3=7),Makrozyklus!AS32,AND($AV$3=5,$BC$3=8),Makrozyklus!AX32,AND($AV$3=5,$BC$3=9),Makrozyklus!BC32,AND($AV$3=5,$BC$3=10),Makrozyklus!BG32,AND($AV$3=5,$BC$3=11),Makrozyklus!BL32,AND($AV$3=5,$BC$3=12),Makrozyklus!BQ32,AND($AV$3=6,$BC$3=1),Makrozyklus!N32,AND($AV$3=6,$BC$3=2),Makrozyklus!T32,AND($AV$3=6,$BC$3=3),Makrozyklus!Z32,AND($AV$3=6,$BC$3=4),Makrozyklus!AF32,AND($AV$3=6,$BC$3=5),Makrozyklus!AL32,AND($AV$3=6,$BC$3=6),Makrozyklus!AR32,AND($AV$3=6,$BC$3=7),Makrozyklus!AX32,AND($AV$3=6,$BC$3=8),Makrozyklus!BD32,AND($AV$3=6,$BC$3=9),Makrozyklus!BI32,AND($AV$3=6,$BC$3=10),Makrozyklus!BO32)</f>
        <v/>
      </c>
      <c r="AH33" s="276"/>
      <c r="AI33" s="276" t="str" cm="1">
        <f t="array" ref="AI33">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AND($AV$3=5,$BC$3=2),"",AND($AV$3=5,$BC$3=3),"",AND($AV$3=5,$BC$3=4),"",AND($AV$3=5,$BC$3=5),"",AND($AV$3=5,$BC$3=6),"",AND($AV$3=5,$BC$3=7),"",AND($AV$3=5,$BC$3=8),"",AND($AV$3=5,$BC$3=9),"",AND($AV$3=5,$BC$3=10),"",AND($AV$3=5,$BC$3=11),"",AND($AV$3=5,$BC$3=12),"",AND($AV$3=6,$BC$3=1),Makrozyklus!O32,AND($AV$3=6,$BC$3=2),Makrozyklus!U32,AND($AV$3=6,$BC$3=3),Makrozyklus!AA32,AND($AV$3=6,$BC$3=4),Makrozyklus!AG32,AND($AV$3=6,$BC$3=5),Makrozyklus!AM32,AND($AV$3=6,$BC$3=6),Makrozyklus!AS32,AND($AV$3=6,$BC$3=7),Makrozyklus!AY32,AND($AV$3=6,$BC$3=8),Makrozyklus!BE32,AND($AV$3=6,$BC$3=9),Makrozyklus!BJ32,AND($AV$3=6,$BC$3=10),Makrozyklus!BP32)</f>
        <v/>
      </c>
      <c r="AJ33" s="276"/>
      <c r="AK33" s="276" t="str" cm="1">
        <f t="array" ref="AK33">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AND($AV$3=5,$BC$3=2),"",AND($AV$3=5,$BC$3=3),"",AND($AV$3=5,$BC$3=4),"",AND($AV$3=5,$BC$3=5),"",AND($AV$3=5,$BC$3=6),"",AND($AV$3=5,$BC$3=7),"",AND($AV$3=5,$BC$3=8),"",AND($AV$3=5,$BC$3=9),"",AND($AV$3=5,$BC$3=10),"",AND($AV$3=5,$BC$3=11),"",AND($AV$3=5,$BC$3=12),"",AND($AV$3=6,$BC$3=1),Makrozyklus!P32,AND($AV$3=6,$BC$3=2),Makrozyklus!V32,AND($AV$3=6,$BC$3=3),Makrozyklus!AB32,AND($AV$3=6,$BC$3=4),Makrozyklus!AH32,AND($AV$3=6,$BC$3=5),Makrozyklus!AN32,AND($AV$3=6,$BC$3=6),Makrozyklus!AT32,AND($AV$3=6,$BC$3=7),Makrozyklus!AZ32,AND($AV$3=6,$BC$3=8),Makrozyklus!#REF!,AND($AV$3=6,$BC$3=9),Makrozyklus!BK32,AND($AV$3=6,$BC$3=10),Makrozyklus!BQ32)</f>
        <v/>
      </c>
      <c r="AL33" s="276"/>
      <c r="AM33" s="276" t="str" cm="1">
        <f t="array" ref="AM33">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AND($AV$3=5,$BC$3=2),"",AND($AV$3=5,$BC$3=3),"",AND($AV$3=5,$BC$3=4),"",AND($AV$3=5,$BC$3=5),"",AND($AV$3=5,$BC$3=6),"",AND($AV$3=5,$BC$3=7),"",AND($AV$3=5,$BC$3=8),"",AND($AV$3=5,$BC$3=9),"",AND($AV$3=5,$BC$3=10),"",AND($AV$3=5,$BC$3=11),"",AND($AV$3=5,$BC$3=12),"",AND($AV$3=6,$BC$3=1),Makrozyklus!Q32,AND($AV$3=6,$BC$3=2),Makrozyklus!W32,AND($AV$3=6,$BC$3=3),Makrozyklus!AC32,AND($AV$3=6,$BC$3=4),Makrozyklus!AI32,AND($AV$3=6,$BC$3=5),Makrozyklus!AO32,AND($AV$3=6,$BC$3=6),Makrozyklus!AU32,AND($AV$3=6,$BC$3=7),Makrozyklus!BA32,AND($AV$3=6,$BC$3=8),Makrozyklus!BF32,AND($AV$3=6,$BC$3=9),Makrozyklus!BL32,AND($AV$3=6,$BC$3=10),Makrozyklus!BR32)</f>
        <v/>
      </c>
      <c r="AN33" s="276"/>
      <c r="BJ33" s="121"/>
      <c r="BK33" s="121"/>
      <c r="BL33" s="121"/>
      <c r="BM33" s="121"/>
      <c r="BN33" s="121"/>
      <c r="BO33" s="121"/>
      <c r="BP33" s="121"/>
      <c r="BQ33" s="121"/>
      <c r="BR33" s="121"/>
      <c r="BS33" s="121"/>
      <c r="BT33" s="121"/>
      <c r="BU33" s="121"/>
      <c r="BV33" s="121"/>
      <c r="BW33" s="121"/>
      <c r="BX33" s="121"/>
    </row>
    <row r="34" spans="1:76" s="7" customFormat="1" ht="32.25" customHeight="1" x14ac:dyDescent="0.25">
      <c r="A34" s="264" t="str">
        <f>Makrozyklus!A33</f>
        <v>Umfang</v>
      </c>
      <c r="B34" s="265"/>
      <c r="C34" s="265"/>
      <c r="D34" s="265"/>
      <c r="E34" s="276" t="str" cm="1">
        <f t="array" ref="E34">_xlfn.IFS(AND($AV$3=3,$BC$3=1),"",AND($AV$3=3,$BC$3=2),Makrozyklus!F33,AND($AV$3=3,$BC$3=3),Makrozyklus!I33,AND($AV$3=3,$BC$3=4),Makrozyklus!L33,AND($AV$3=3,$BC$3=5),Makrozyklus!O33,AND($AV$3=3,$BC$3=6),Makrozyklus!R33,AND($AV$3=3,$BC$3=7),Makrozyklus!U33,AND($AV$3=3,$BC$3=8),Makrozyklus!X33,AND($AV$3=3,$BC$3=9),Makrozyklus!AA33,AND($AV$3=3,$BC$3=10),Makrozyklus!AD33,AND($AV$3=3,$BC$3=11),Makrozyklus!AG33,AND($AV$3=3,$BC$3=12),Makrozyklus!AJ33,AND($AV$3=3,$BC$3=13),Makrozyklus!AM33,AND($AV$3=3,$BC$3=14),Makrozyklus!AP33,AND($AV$3=3,$BC$3=15),Makrozyklus!AS33,AND($AV$3=3,$BC$3=16),Makrozyklus!AV33,AND($AV$3=3,$BC$3=17),Makrozyklus!AY33,AND($AV$3=3,$BC$3=18),Makrozyklus!BB33,AND($AV$3=3,$BC$3=19),Makrozyklus!BE33,AND($AV$3=4,$BC$3=1),"",AND($AV$3=4,$BC$3=2),Makrozyklus!F33,AND($AV$3=4,$BC$3=3),Makrozyklus!J33,AND($AV$3=4,$BC$3=4),Makrozyklus!N33,AND($AV$3=4,$BC$3=5),Makrozyklus!R33,AND($AV$3=4,$BC$3=6),Makrozyklus!V33,AND($AV$3=4,$BC$3=7),Makrozyklus!Z33,AND($AV$3=4,$BC$3=8),Makrozyklus!AD33,AND($AV$3=4,$BC$3=9),Makrozyklus!AH33,AND($AV$3=4,$BC$3=10),Makrozyklus!AL33,AND($AV$3=4,$BC$3=11),Makrozyklus!AP33,AND($AV$3=4,$BC$3=12),Makrozyklus!AT33,AND($AV$3=4,$BC$3=13),Makrozyklus!AX33,AND($AV$3=5,$BC$3=1),"",AND($AV$3=5,$BC$3=2),Makrozyklus!F33,AND($AV$3=5,$BC$3=3),Makrozyklus!K33,AND($AV$3=5,$BC$3=4),Makrozyklus!P33,AND($AV$3=5,$BC$3=5),Makrozyklus!U33,AND($AV$3=5,$BC$3=6),Makrozyklus!Z33,AND($AV$3=5,$BC$3=7),Makrozyklus!AE33,AND($AV$3=5,$BC$3=8),Makrozyklus!AJ33,AND($AV$3=5,$BC$3=9),Makrozyklus!AO33,AND($AV$3=5,$BC$3=10),Makrozyklus!AT33,AND($AV$3=5,$BC$3=11),Makrozyklus!AY33,AND($AV$3=5,$BC$3=12),Makrozyklus!BD33,AND($AV$3=6,$BC$3=1),"",AND($AV$3=6,$BC$3=2),Makrozyklus!F33,AND($AV$3=6,$BC$3=3),Makrozyklus!L33,AND($AV$3=6,$BC$3=4),Makrozyklus!R33,AND($AV$3=6,$BC$3=5),Makrozyklus!X33,AND($AV$3=6,$BC$3=6),Makrozyklus!AD33,AND($AV$3=6,$BC$3=7),Makrozyklus!AJ33,AND($AV$3=6,$BC$3=8),Makrozyklus!AP33,AND($AV$3=6,$BC$3=9),Makrozyklus!AV33,AND($AV$3=6,$BC$3=10),Makrozyklus!BB33)</f>
        <v/>
      </c>
      <c r="F34" s="276"/>
      <c r="G34" s="275" t="str" cm="1">
        <f t="array" ref="G34">_xlfn.IFS(AND($AV$3=3,$BC$3=1),"",AND($AV$3=3,$BC$3=2),Makrozyklus!G33,AND($AV$3=3,$BC$3=3),Makrozyklus!J33,AND($AV$3=3,$BC$3=4),Makrozyklus!M33,AND($AV$3=3,$BC$3=5),Makrozyklus!P33,AND($AV$3=3,$BC$3=6),Makrozyklus!S33,AND($AV$3=3,$BC$3=7),Makrozyklus!V33,AND($AV$3=3,$BC$3=8),Makrozyklus!Y33,AND($AV$3=3,$BC$3=9),Makrozyklus!AB33,AND($AV$3=3,$BC$3=10),Makrozyklus!AE33,AND($AV$3=3,$BC$3=11),Makrozyklus!AH33,AND($AV$3=3,$BC$3=12),Makrozyklus!AK33,AND($AV$3=3,$BC$3=13),Makrozyklus!AN33,AND($AV$3=3,$BC$3=14),Makrozyklus!AQ33,AND($AV$3=3,$BC$3=15),Makrozyklus!AT33,AND($AV$3=3,$BC$3=16),Makrozyklus!AW33,AND($AV$3=3,$BC$3=17),Makrozyklus!AZ33,AND($AV$3=3,$BC$3=18),Makrozyklus!BC33,AND($AV$3=3,$BC$3=19),Makrozyklus!#REF!,AND($AV$3=4,$BC$3=1),"",AND($AV$3=4,$BC$3=2),Makrozyklus!G33,AND($AV$3=4,$BC$3=3),Makrozyklus!K33,AND($AV$3=4,$BC$3=4),Makrozyklus!O33,AND($AV$3=4,$BC$3=5),Makrozyklus!S33,AND($AV$3=4,$BC$3=6),Makrozyklus!W33,AND($AV$3=4,$BC$3=7),Makrozyklus!AA33,AND($AV$3=4,$BC$3=8),Makrozyklus!AE33,AND($AV$3=4,$BC$3=9),Makrozyklus!AI33,AND($AV$3=4,$BC$3=10),Makrozyklus!AM33,AND($AV$3=4,$BC$3=11),Makrozyklus!AQ33,AND($AV$3=4,$BC$3=12),Makrozyklus!AU33,AND($AV$3=4,$BC$3=13),Makrozyklus!AY33,AND($AV$3=5,$BC$3=1),"",AND($AV$3=5,$BC$3=2),Makrozyklus!G33,AND($AV$3=5,$BC$3=3),Makrozyklus!L33,AND($AV$3=5,$BC$3=4),Makrozyklus!Q33,AND($AV$3=5,$BC$3=5),Makrozyklus!V33,AND($AV$3=5,$BC$3=6),Makrozyklus!AA33,AND($AV$3=5,$BC$3=7),Makrozyklus!AF33,AND($AV$3=5,$BC$3=8),Makrozyklus!AK33,AND($AV$3=5,$BC$3=9),Makrozyklus!AP33,AND($AV$3=5,$BC$3=10),Makrozyklus!AU33,AND($AV$3=5,$BC$3=11),Makrozyklus!AZ33,AND($AV$3=5,$BC$3=12),Makrozyklus!BE33,AND($AV$3=6,$BC$3=1),"",AND($AV$3=6,$BC$3=2),Makrozyklus!G33,AND($AV$3=6,$BC$3=3),Makrozyklus!M33,AND($AV$3=6,$BC$3=4),Makrozyklus!S33,AND($AV$3=6,$BC$3=5),Makrozyklus!Y33,AND($AV$3=6,$BC$3=6),Makrozyklus!AE33,AND($AV$3=6,$BC$3=7),Makrozyklus!AK33,AND($AV$3=6,$BC$3=8),Makrozyklus!AQ33,AND($AV$3=6,$BC$3=9),Makrozyklus!AW33,AND($AV$3=6,$BC$3=10),Makrozyklus!BC33)</f>
        <v/>
      </c>
      <c r="H34" s="275"/>
      <c r="I34" s="276" t="str" cm="1">
        <f t="array" ref="I34">_xlfn.IFS(AND($AV$3=3,$BC$3=1),"",AND($AV$3=3,$BC$3=2),Makrozyklus!H33,AND($AV$3=3,$BC$3=3),Makrozyklus!K33,AND($AV$3=3,$BC$3=4),Makrozyklus!N33,AND($AV$3=3,$BC$3=5),Makrozyklus!Q33,AND($AV$3=3,$BC$3=6),Makrozyklus!T33,AND($AV$3=3,$BC$3=7),Makrozyklus!W33,AND($AV$3=3,$BC$3=8),Makrozyklus!Z33,AND($AV$3=3,$BC$3=9),Makrozyklus!AC33,AND($AV$3=3,$BC$3=10),Makrozyklus!AF33,AND($AV$3=3,$BC$3=11),Makrozyklus!AI33,AND($AV$3=3,$BC$3=12),Makrozyklus!AL33,AND($AV$3=3,$BC$3=13),Makrozyklus!AO33,AND($AV$3=3,$BC$3=14),Makrozyklus!AR33,AND($AV$3=3,$BC$3=15),Makrozyklus!AU33,AND($AV$3=3,$BC$3=16),Makrozyklus!AX33,AND($AV$3=3,$BC$3=17),Makrozyklus!BA33,AND($AV$3=3,$BC$3=18),Makrozyklus!BD33,AND($AV$3=3,$BC$3=19),Makrozyklus!BF33,AND($AV$3=4,$BC$3=1),"",AND($AV$3=4,$BC$3=2),Makrozyklus!H33,AND($AV$3=4,$BC$3=3),Makrozyklus!L33,AND($AV$3=4,$BC$3=4),Makrozyklus!P33,AND($AV$3=4,$BC$3=5),Makrozyklus!T33,AND($AV$3=4,$BC$3=6),Makrozyklus!X33,AND($AV$3=4,$BC$3=7),Makrozyklus!AB33,AND($AV$3=4,$BC$3=8),Makrozyklus!AF33,AND($AV$3=4,$BC$3=9),Makrozyklus!AJ33,AND($AV$3=4,$BC$3=10),Makrozyklus!AN33,AND($AV$3=4,$BC$3=11),Makrozyklus!AR33,AND($AV$3=4,$BC$3=12),Makrozyklus!AV33,AND($AV$3=4,$BC$3=13),Makrozyklus!AZ33,AND($AV$3=5,$BC$3=1),"",AND($AV$3=5,$BC$3=2),Makrozyklus!H33,AND($AV$3=5,$BC$3=3),Makrozyklus!M33,AND($AV$3=5,$BC$3=4),Makrozyklus!R33,AND($AV$3=5,$BC$3=5),Makrozyklus!W33,AND($AV$3=5,$BC$3=6),Makrozyklus!AB33,AND($AV$3=5,$BC$3=7),Makrozyklus!AG33,AND($AV$3=5,$BC$3=8),Makrozyklus!AL33,AND($AV$3=5,$BC$3=9),Makrozyklus!AQ33,AND($AV$3=5,$BC$3=10),Makrozyklus!AV33,AND($AV$3=5,$BC$3=11),Makrozyklus!BA33,AND($AV$3=5,$BC$3=12),Makrozyklus!#REF!,AND($AV$3=6,$BC$3=1),"",AND($AV$3=6,$BC$3=2),Makrozyklus!H33,AND($AV$3=6,$BC$3=3),Makrozyklus!N33,AND($AV$3=6,$BC$3=4),Makrozyklus!T33,AND($AV$3=6,$BC$3=5),Makrozyklus!Z33,AND($AV$3=6,$BC$3=6),Makrozyklus!AF33,AND($AV$3=6,$BC$3=7),Makrozyklus!AL33,AND($AV$3=6,$BC$3=8),Makrozyklus!AR33,AND($AV$3=6,$BC$3=9),Makrozyklus!AX33,AND($AV$3=6,$BC$3=10),Makrozyklus!BD33)</f>
        <v/>
      </c>
      <c r="J34" s="276"/>
      <c r="K34" s="276" t="str" cm="1">
        <f t="array" ref="K34">_xlfn.IFS(AND($AV$3=3,$BC$3=1),Makrozyklus!F33,AND($AV$3=3,$BC$3=2),Makrozyklus!I33,AND($AV$3=3,$BC$3=3),Makrozyklus!L33,AND($AV$3=3,$BC$3=4),Makrozyklus!O33,AND($AV$3=3,$BC$3=5),Makrozyklus!R33,AND($AV$3=3,$BC$3=6),Makrozyklus!U33,AND($AV$3=3,$BC$3=7),Makrozyklus!X33,AND($AV$3=3,$BC$3=8),Makrozyklus!AA33,AND($AV$3=3,$BC$3=9),Makrozyklus!AD33,AND($AV$3=3,$BC$3=10),Makrozyklus!AG33,AND($AV$3=3,$BC$3=11),Makrozyklus!AJ33,AND($AV$3=3,$BC$3=12),Makrozyklus!AM33,AND($AV$3=3,$BC$3=13),Makrozyklus!AP33,AND($AV$3=3,$BC$3=14),Makrozyklus!AS33,AND($AV$3=3,$BC$3=15),Makrozyklus!AV33,AND($AV$3=3,$BC$3=16),Makrozyklus!AY33,AND($AV$3=3,$BC$3=17),Makrozyklus!BB33,AND($AV$3=3,$BC$3=18),Makrozyklus!BE33,AND($AV$3=3,$BC$3=19),Makrozyklus!BG33,AND($AV$3=4,$BC$3=1),"",AND($AV$3=4,$BC$3=2),Makrozyklus!I33,AND($AV$3=4,$BC$3=3),Makrozyklus!M33,AND($AV$3=4,$BC$3=4),Makrozyklus!Q33,AND($AV$3=4,$BC$3=5),Makrozyklus!U33,AND($AV$3=4,$BC$3=6),Makrozyklus!Y33,AND($AV$3=4,$BC$3=7),Makrozyklus!AC33,AND($AV$3=4,$BC$3=8),Makrozyklus!AG33,AND($AV$3=4,$BC$3=9),Makrozyklus!AK33,AND($AV$3=4,$BC$3=10),Makrozyklus!AO33,AND($AV$3=4,$BC$3=11),Makrozyklus!AS33,AND($AV$3=4,$BC$3=12),Makrozyklus!AW33,AND($AV$3=4,$BC$3=13),Makrozyklus!BA33,AND($AV$3=5,$BC$3=1),"",AND($AV$3=5,$BC$3=2),Makrozyklus!I33,AND($AV$3=5,$BC$3=3),Makrozyklus!N33,AND($AV$3=5,$BC$3=4),Makrozyklus!S33,AND($AV$3=5,$BC$3=5),Makrozyklus!X33,AND($AV$3=5,$BC$3=6),Makrozyklus!AC33,AND($AV$3=5,$BC$3=7),Makrozyklus!AH33,AND($AV$3=5,$BC$3=8),Makrozyklus!AM33,AND($AV$3=5,$BC$3=9),Makrozyklus!AR33,AND($AV$3=5,$BC$3=10),Makrozyklus!AW33,AND($AV$3=5,$BC$3=11),Makrozyklus!BB33,AND($AV$3=5,$BC$3=12),Makrozyklus!BF33,AND($AV$3=6,$BC$3=1),"",AND($AV$3=6,$BC$3=2),Makrozyklus!I33,AND($AV$3=6,$BC$3=3),Makrozyklus!O33,AND($AV$3=6,$BC$3=4),Makrozyklus!U33,AND($AV$3=6,$BC$3=5),Makrozyklus!AA33,AND($AV$3=6,$BC$3=6),Makrozyklus!AG33,AND($AV$3=6,$BC$3=7),Makrozyklus!AM33,AND($AV$3=6,$BC$3=8),Makrozyklus!AS33,AND($AV$3=6,$BC$3=9),Makrozyklus!AY33,AND($AV$3=6,$BC$3=10),Makrozyklus!BE33)</f>
        <v/>
      </c>
      <c r="L34" s="276"/>
      <c r="M34" s="276" cm="1">
        <f t="array" ref="M34">_xlfn.IFS(AND($AV$3=3,$BC$3=1),Makrozyklus!G33,AND($AV$3=3,$BC$3=2),Makrozyklus!J33,AND($AV$3=3,$BC$3=3),Makrozyklus!M33,AND($AV$3=3,$BC$3=4),Makrozyklus!P33,AND($AV$3=3,$BC$3=5),Makrozyklus!S33,AND($AV$3=3,$BC$3=6),Makrozyklus!V33,AND($AV$3=3,$BC$3=7),Makrozyklus!Y33,AND($AV$3=3,$BC$3=8),Makrozyklus!AB33,AND($AV$3=3,$BC$3=9),Makrozyklus!AE33,AND($AV$3=3,$BC$3=10),Makrozyklus!AH33,AND($AV$3=3,$BC$3=11),Makrozyklus!AK33,AND($AV$3=3,$BC$3=12),Makrozyklus!AN33,AND($AV$3=3,$BC$3=13),Makrozyklus!AQ33,AND($AV$3=3,$BC$3=14),Makrozyklus!AT33,AND($AV$3=3,$BC$3=15),Makrozyklus!AW33,AND($AV$3=3,$BC$3=16),Makrozyklus!AZ33,AND($AV$3=3,$BC$3=17),Makrozyklus!BC33,AND($AV$3=3,$BC$3=18),Makrozyklus!#REF!,AND($AV$3=3,$BC$3=19),Makrozyklus!BH33,AND($AV$3=4,$BC$3=1),Makrozyklus!F33,AND($AV$3=4,$BC$3=2),Makrozyklus!J33,AND($AV$3=4,$BC$3=3),Makrozyklus!N33,AND($AV$3=4,$BC$3=4),Makrozyklus!R33,AND($AV$3=4,$BC$3=5),Makrozyklus!V33,AND($AV$3=4,$BC$3=6),Makrozyklus!Z33,AND($AV$3=4,$BC$3=7),Makrozyklus!AD33,AND($AV$3=4,$BC$3=8),Makrozyklus!AH33,AND($AV$3=4,$BC$3=9),Makrozyklus!AL33,AND($AV$3=4,$BC$3=10),Makrozyklus!AP33,AND($AV$3=4,$BC$3=11),Makrozyklus!AT33,AND($AV$3=4,$BC$3=12),Makrozyklus!AX33,AND($AV$3=4,$BC$3=13),Makrozyklus!BB33,AND($AV$3=5,$BC$3=1),"",AND($AV$3=5,$BC$3=2),Makrozyklus!J33,AND($AV$3=5,$BC$3=3),Makrozyklus!O33,AND($AV$3=5,$BC$3=4),Makrozyklus!T33,AND($AV$3=5,$BC$3=5),Makrozyklus!Y33,AND($AV$3=5,$BC$3=6),Makrozyklus!AD33,AND($AV$3=5,$BC$3=7),Makrozyklus!AI33,AND($AV$3=5,$BC$3=8),Makrozyklus!AN33,AND($AV$3=5,$BC$3=9),Makrozyklus!AS33,AND($AV$3=5,$BC$3=10),Makrozyklus!AX33,AND($AV$3=5,$BC$3=11),Makrozyklus!BC33,AND($AV$3=5,$BC$3=12),Makrozyklus!BG33,AND($AV$3=6,$BC$3=1),"",AND($AV$3=6,$BC$3=2),Makrozyklus!J33,AND($AV$3=6,$BC$3=3),Makrozyklus!P33,AND($AV$3=6,$BC$3=4),Makrozyklus!V33,AND($AV$3=6,$BC$3=5),Makrozyklus!AB33,AND($AV$3=6,$BC$3=6),Makrozyklus!AH33,AND($AV$3=6,$BC$3=7),Makrozyklus!AN33,AND($AV$3=6,$BC$3=8),Makrozyklus!AT33,AND($AV$3=6,$BC$3=9),Makrozyklus!AZ33,AND($AV$3=6,$BC$3=10),Makrozyklus!#REF!)</f>
        <v>0</v>
      </c>
      <c r="N34" s="276"/>
      <c r="O34" s="276" cm="1">
        <f t="array" ref="O34">_xlfn.IFS(AND($AV$3=3,$BC$3=1),Makrozyklus!H33,AND($AV$3=3,$BC$3=2),Makrozyklus!K33,AND($AV$3=3,$BC$3=3),Makrozyklus!N33,AND($AV$3=3,$BC$3=4),Makrozyklus!Q33,AND($AV$3=3,$BC$3=5),Makrozyklus!T33,AND($AV$3=3,$BC$3=6),Makrozyklus!W33,AND($AV$3=3,$BC$3=7),Makrozyklus!Z33,AND($AV$3=3,$BC$3=8),Makrozyklus!AC33,AND($AV$3=3,$BC$3=9),Makrozyklus!AF33,AND($AV$3=3,$BC$3=10),Makrozyklus!AI33,AND($AV$3=3,$BC$3=11),Makrozyklus!AL33,AND($AV$3=3,$BC$3=12),Makrozyklus!AO33,AND($AV$3=3,$BC$3=13),Makrozyklus!AR33,AND($AV$3=3,$BC$3=14),Makrozyklus!AU33,AND($AV$3=3,$BC$3=15),Makrozyklus!AX33,AND($AV$3=3,$BC$3=16),Makrozyklus!BA33,AND($AV$3=3,$BC$3=17),Makrozyklus!BD33,AND($AV$3=3,$BC$3=18),Makrozyklus!BF33,AND($AV$3=3,$BC$3=19),Makrozyklus!BI33,AND($AV$3=4,$BC$3=1),Makrozyklus!G33,AND($AV$3=4,$BC$3=2),Makrozyklus!K33,AND($AV$3=4,$BC$3=3),Makrozyklus!O33,AND($AV$3=4,$BC$3=4),Makrozyklus!S33,AND($AV$3=4,$BC$3=5),Makrozyklus!W33,AND($AV$3=4,$BC$3=6),Makrozyklus!AA33,AND($AV$3=4,$BC$3=7),Makrozyklus!AE33,AND($AV$3=4,$BC$3=8),Makrozyklus!AI33,AND($AV$3=4,$BC$3=9),Makrozyklus!AM33,AND($AV$3=4,$BC$3=10),Makrozyklus!AQ33,AND($AV$3=4,$BC$3=11),Makrozyklus!AU33,AND($AV$3=4,$BC$3=12),Makrozyklus!AY33,AND($AV$3=4,$BC$3=13),Makrozyklus!BC33,AND($AV$3=5,$BC$3=1),Makrozyklus!F33,AND($AV$3=5,$BC$3=2),Makrozyklus!K33,AND($AV$3=5,$BC$3=3),Makrozyklus!P33,AND($AV$3=5,$BC$3=4),Makrozyklus!U33,AND($AV$3=5,$BC$3=5),Makrozyklus!Z33,AND($AV$3=5,$BC$3=6),Makrozyklus!AE33,AND($AV$3=5,$BC$3=7),Makrozyklus!AJ33,AND($AV$3=5,$BC$3=8),Makrozyklus!AO33,AND($AV$3=5,$BC$3=9),Makrozyklus!AT33,AND($AV$3=5,$BC$3=10),Makrozyklus!AY33,AND($AV$3=5,$BC$3=11),Makrozyklus!BD33,AND($AV$3=5,$BC$3=12),Makrozyklus!BH33,AND($AV$3=6,$BC$3=1),"",AND($AV$3=6,$BC$3=2),Makrozyklus!K33,AND($AV$3=6,$BC$3=3),Makrozyklus!Q33,AND($AV$3=6,$BC$3=4),Makrozyklus!W33,AND($AV$3=6,$BC$3=5),Makrozyklus!AC33,AND($AV$3=6,$BC$3=6),Makrozyklus!AI33,AND($AV$3=6,$BC$3=7),Makrozyklus!AO33,AND($AV$3=6,$BC$3=8),Makrozyklus!AU33,AND($AV$3=6,$BC$3=9),Makrozyklus!BA33,AND($AV$3=6,$BC$3=10),Makrozyklus!BF33)</f>
        <v>0</v>
      </c>
      <c r="P34" s="276"/>
      <c r="Q34" s="276" cm="1">
        <f t="array" ref="Q34">_xlfn.IFS(AND($AV$3=3,$BC$3=1),Makrozyklus!I33,AND($AV$3=3,$BC$3=2),Makrozyklus!L33,AND($AV$3=3,$BC$3=3),Makrozyklus!O33,AND($AV$3=3,$BC$3=4),Makrozyklus!R33,AND($AV$3=3,$BC$3=5),Makrozyklus!U33,AND($AV$3=3,$BC$3=6),Makrozyklus!X33,AND($AV$3=3,$BC$3=7),Makrozyklus!AA33,AND($AV$3=3,$BC$3=8),Makrozyklus!AD33,AND($AV$3=3,$BC$3=9),Makrozyklus!AG33,AND($AV$3=3,$BC$3=10),Makrozyklus!AJ33,AND($AV$3=3,$BC$3=11),Makrozyklus!AM33,AND($AV$3=3,$BC$3=12),Makrozyklus!AP33,AND($AV$3=3,$BC$3=13),Makrozyklus!AS33,AND($AV$3=3,$BC$3=14),Makrozyklus!AV33,AND($AV$3=3,$BC$3=15),Makrozyklus!AY33,AND($AV$3=3,$BC$3=16),Makrozyklus!BB33,AND($AV$3=3,$BC$3=17),Makrozyklus!BE33,AND($AV$3=3,$BC$3=18),Makrozyklus!BG33,AND($AV$3=3,$BC$3=19),Makrozyklus!BJ33,AND($AV$3=4,$BC$3=1),Makrozyklus!H33,AND($AV$3=4,$BC$3=2),Makrozyklus!L33,AND($AV$3=4,$BC$3=3),Makrozyklus!P33,AND($AV$3=4,$BC$3=4),Makrozyklus!T33,AND($AV$3=4,$BC$3=5),Makrozyklus!X33,AND($AV$3=4,$BC$3=6),Makrozyklus!AB33,AND($AV$3=4,$BC$3=7),Makrozyklus!AF33,AND($AV$3=4,$BC$3=8),Makrozyklus!AJ33,AND($AV$3=4,$BC$3=9),Makrozyklus!AN33,AND($AV$3=4,$BC$3=10),Makrozyklus!AR33,AND($AV$3=4,$BC$3=11),Makrozyklus!AV33,AND($AV$3=4,$BC$3=12),Makrozyklus!AZ33,AND($AV$3=4,$BC$3=13),Makrozyklus!BD33,AND($AV$3=5,$BC$3=1),Makrozyklus!G33,AND($AV$3=5,$BC$3=2),Makrozyklus!L33,AND($AV$3=5,$BC$3=3),Makrozyklus!Q33,AND($AV$3=5,$BC$3=4),Makrozyklus!V33,AND($AV$3=5,$BC$3=5),Makrozyklus!AA33,AND($AV$3=5,$BC$3=6),Makrozyklus!AF33,AND($AV$3=5,$BC$3=7),Makrozyklus!AK33,AND($AV$3=5,$BC$3=8),Makrozyklus!AP33,AND($AV$3=5,$BC$3=9),Makrozyklus!AU33,AND($AV$3=5,$BC$3=10),Makrozyklus!AZ33,AND($AV$3=5,$BC$3=11),Makrozyklus!BE33,AND($AV$3=5,$BC$3=12),Makrozyklus!BI33,AND($AV$3=6,$BC$3=1),Makrozyklus!F33,AND($AV$3=6,$BC$3=2),Makrozyklus!L33,AND($AV$3=6,$BC$3=3),Makrozyklus!R33,AND($AV$3=6,$BC$3=4),Makrozyklus!X33,AND($AV$3=6,$BC$3=5),Makrozyklus!AD33,AND($AV$3=6,$BC$3=6),Makrozyklus!AJ33,AND($AV$3=6,$BC$3=7),Makrozyklus!AP33,AND($AV$3=6,$BC$3=8),Makrozyklus!AV33,AND($AV$3=6,$BC$3=9),Makrozyklus!BB33,AND($AV$3=6,$BC$3=10),Makrozyklus!BG33)</f>
        <v>0</v>
      </c>
      <c r="R34" s="276"/>
      <c r="S34" s="276" cm="1">
        <f t="array" ref="S34">_xlfn.IFS(AND($AV$3=3,$BC$3=1),Makrozyklus!J33,AND($AV$3=3,$BC$3=2),Makrozyklus!M33,AND($AV$3=3,$BC$3=3),Makrozyklus!P33,AND($AV$3=3,$BC$3=4),Makrozyklus!S33,AND($AV$3=3,$BC$3=5),Makrozyklus!V33,AND($AV$3=3,$BC$3=6),Makrozyklus!Y33,AND($AV$3=3,$BC$3=7),Makrozyklus!AB33,AND($AV$3=3,$BC$3=8),Makrozyklus!AE33,AND($AV$3=3,$BC$3=9),Makrozyklus!AH33,AND($AV$3=3,$BC$3=10),Makrozyklus!AK33,AND($AV$3=3,$BC$3=11),Makrozyklus!AN33,AND($AV$3=3,$BC$3=12),Makrozyklus!AQ33,AND($AV$3=3,$BC$3=13),Makrozyklus!AT33,AND($AV$3=3,$BC$3=14),Makrozyklus!AW33,AND($AV$3=3,$BC$3=15),Makrozyklus!AZ33,AND($AV$3=3,$BC$3=16),Makrozyklus!BC33,AND($AV$3=3,$BC$3=17),Makrozyklus!#REF!,AND($AV$3=3,$BC$3=18),Makrozyklus!BH33,AND($AV$3=3,$BC$3=19),Makrozyklus!BK33,AND($AV$3=4,$BC$3=1),Makrozyklus!I33,AND($AV$3=4,$BC$3=2),Makrozyklus!M33,AND($AV$3=4,$BC$3=3),Makrozyklus!Q33,AND($AV$3=4,$BC$3=4),Makrozyklus!U33,AND($AV$3=4,$BC$3=5),Makrozyklus!Y33,AND($AV$3=4,$BC$3=6),Makrozyklus!AC33,AND($AV$3=4,$BC$3=7),Makrozyklus!AG33,AND($AV$3=4,$BC$3=8),Makrozyklus!AK33,AND($AV$3=4,$BC$3=9),Makrozyklus!AO33,AND($AV$3=4,$BC$3=10),Makrozyklus!AS33,AND($AV$3=4,$BC$3=11),Makrozyklus!AW33,AND($AV$3=4,$BC$3=12),Makrozyklus!BA33,AND($AV$3=4,$BC$3=13),Makrozyklus!BE33,AND($AV$3=5,$BC$3=1),Makrozyklus!H33,AND($AV$3=5,$BC$3=2),Makrozyklus!M33,AND($AV$3=5,$BC$3=3),Makrozyklus!R33,AND($AV$3=5,$BC$3=4),Makrozyklus!W33,AND($AV$3=5,$BC$3=5),Makrozyklus!AB33,AND($AV$3=5,$BC$3=6),Makrozyklus!AG33,AND($AV$3=5,$BC$3=7),Makrozyklus!AL33,AND($AV$3=5,$BC$3=8),Makrozyklus!AQ33,AND($AV$3=5,$BC$3=9),Makrozyklus!AV33,AND($AV$3=5,$BC$3=10),Makrozyklus!BA33,AND($AV$3=5,$BC$3=11),Makrozyklus!#REF!,AND($AV$3=5,$BC$3=12),Makrozyklus!BJ33,AND($AV$3=6,$BC$3=1),Makrozyklus!G33,AND($AV$3=6,$BC$3=2),Makrozyklus!M33,AND($AV$3=6,$BC$3=3),Makrozyklus!S33,AND($AV$3=6,$BC$3=4),Makrozyklus!Y33,AND($AV$3=6,$BC$3=5),Makrozyklus!AE33,AND($AV$3=6,$BC$3=6),Makrozyklus!AK33,AND($AV$3=6,$BC$3=7),Makrozyklus!AQ33,AND($AV$3=6,$BC$3=8),Makrozyklus!AW33,AND($AV$3=6,$BC$3=9),Makrozyklus!BC33,AND($AV$3=6,$BC$3=10),Makrozyklus!BH33)</f>
        <v>0</v>
      </c>
      <c r="T34" s="276"/>
      <c r="U34" s="276" cm="1">
        <f t="array" ref="U34">_xlfn.IFS(AND($AV$3=3,$BC$3=1),Makrozyklus!K33,AND($AV$3=3,$BC$3=2),Makrozyklus!N33,AND($AV$3=3,$BC$3=3),Makrozyklus!Q33,AND($AV$3=3,$BC$3=4),Makrozyklus!T33,AND($AV$3=3,$BC$3=5),Makrozyklus!W33,AND($AV$3=3,$BC$3=6),Makrozyklus!Z33,AND($AV$3=3,$BC$3=7),Makrozyklus!AC33,AND($AV$3=3,$BC$3=8),Makrozyklus!AF33,AND($AV$3=3,$BC$3=9),Makrozyklus!AI33,AND($AV$3=3,$BC$3=10),Makrozyklus!AL33,AND($AV$3=3,$BC$3=11),Makrozyklus!AO33,AND($AV$3=3,$BC$3=12),Makrozyklus!AR33,AND($AV$3=3,$BC$3=13),Makrozyklus!AU33,AND($AV$3=3,$BC$3=14),Makrozyklus!AX33,AND($AV$3=3,$BC$3=15),Makrozyklus!BA33,AND($AV$3=3,$BC$3=16),Makrozyklus!BD33,AND($AV$3=3,$BC$3=17),Makrozyklus!BF33,AND($AV$3=3,$BC$3=18),Makrozyklus!BI33,AND($AV$3=3,$BC$3=19),Makrozyklus!BL33,AND($AV$3=4,$BC$3=1),Makrozyklus!J33,AND($AV$3=4,$BC$3=2),Makrozyklus!N33,AND($AV$3=4,$BC$3=3),Makrozyklus!R33,AND($AV$3=4,$BC$3=4),Makrozyklus!V33,AND($AV$3=4,$BC$3=5),Makrozyklus!Z33,AND($AV$3=4,$BC$3=6),Makrozyklus!AD33,AND($AV$3=4,$BC$3=7),Makrozyklus!AH33,AND($AV$3=4,$BC$3=8),Makrozyklus!AL33,AND($AV$3=4,$BC$3=9),Makrozyklus!AP33,AND($AV$3=4,$BC$3=10),Makrozyklus!AT33,AND($AV$3=4,$BC$3=11),Makrozyklus!AX33,AND($AV$3=4,$BC$3=12),Makrozyklus!BB33,AND($AV$3=4,$BC$3=13),Makrozyklus!#REF!,AND($AV$3=5,$BC$3=1),Makrozyklus!I33,AND($AV$3=5,$BC$3=2),Makrozyklus!N33,AND($AV$3=5,$BC$3=3),Makrozyklus!S33,AND($AV$3=5,$BC$3=4),Makrozyklus!X33,AND($AV$3=5,$BC$3=5),Makrozyklus!AC33,AND($AV$3=5,$BC$3=6),Makrozyklus!AH33,AND($AV$3=5,$BC$3=7),Makrozyklus!AM33,AND($AV$3=5,$BC$3=8),Makrozyklus!AR33,AND($AV$3=5,$BC$3=9),Makrozyklus!AW33,AND($AV$3=5,$BC$3=10),Makrozyklus!BB33,AND($AV$3=5,$BC$3=11),Makrozyklus!BF33,AND($AV$3=5,$BC$3=12),Makrozyklus!BK33,AND($AV$3=6,$BC$3=1),Makrozyklus!H33,AND($AV$3=6,$BC$3=2),Makrozyklus!N33,AND($AV$3=6,$BC$3=3),Makrozyklus!T33,AND($AV$3=6,$BC$3=4),Makrozyklus!Z33,AND($AV$3=6,$BC$3=5),Makrozyklus!AF33,AND($AV$3=6,$BC$3=6),Makrozyklus!AL33,AND($AV$3=6,$BC$3=7),Makrozyklus!AR33,AND($AV$3=6,$BC$3=8),Makrozyklus!AX33,AND($AV$3=6,$BC$3=9),Makrozyklus!BD33,AND($AV$3=6,$BC$3=10),Makrozyklus!BI33)</f>
        <v>0</v>
      </c>
      <c r="V34" s="276"/>
      <c r="W34" s="276" cm="1">
        <f t="array" ref="W34">_xlfn.IFS(AND($AV$3=3,$BC$3=1),"",AND($AV$3=3,$BC$3=2),"",AND($AV$3=3,$BC$3=3),"",AND($AV$3=3,$BC$3=4),"",AND($AV$3=3,$BC$3=5),"",AND($AV$3=3,$BC$3=6),"",AND($AV$3=3,$BC$3=7),"",AND($AV$3=3,$BC$3=8),"",AND($AV$3=3,$BC$3=9),"",AND($AV$3=3,$BC$3=10),"",AND($AV$3=3,$BC$3=11),"",AND($AV$3=3,$BC$3=12),"",AND($AV$3=3,$BC$3=13),"",AND($AV$3=3,$BC$3=14),"",AND($AV$3=3,$BC$3=15),"",AND($AV$3=3,$BC$3=16),"",AND($AV$3=3,$BC$3=17),"",AND($AV$3=3,$BC$3=18),"",AND($AV$3=3,$BC$3=19),"",AND($AV$3=4,$BC$3=1),Makrozyklus!K33,AND($AV$3=4,$BC$3=2),Makrozyklus!O33,AND($AV$3=4,$BC$3=3),Makrozyklus!S33,AND($AV$3=4,$BC$3=4),Makrozyklus!W33,AND($AV$3=4,$BC$3=5),Makrozyklus!AA33,AND($AV$3=4,$BC$3=6),Makrozyklus!AE33,AND($AV$3=4,$BC$3=7),Makrozyklus!AI33,AND($AV$3=4,$BC$3=8),Makrozyklus!AM33,AND($AV$3=4,$BC$3=9),Makrozyklus!AQ33,AND($AV$3=4,$BC$3=10),Makrozyklus!AU33,AND($AV$3=4,$BC$3=11),Makrozyklus!AY33,AND($AV$3=4,$BC$3=12),Makrozyklus!BC33,AND($AV$3=4,$BC$3=13),Makrozyklus!BF33,AND($AV$3=5,$BC$3=1),Makrozyklus!J33,AND($AV$3=5,$BC$3=2),Makrozyklus!O33,AND($AV$3=5,$BC$3=3),Makrozyklus!T33,AND($AV$3=5,$BC$3=4),Makrozyklus!Y33,AND($AV$3=5,$BC$3=5),Makrozyklus!AD33,AND($AV$3=5,$BC$3=6),Makrozyklus!AI33,AND($AV$3=5,$BC$3=7),Makrozyklus!AN33,AND($AV$3=5,$BC$3=8),Makrozyklus!AS33,AND($AV$3=5,$BC$3=9),Makrozyklus!AX33,AND($AV$3=5,$BC$3=10),Makrozyklus!BC33,AND($AV$3=5,$BC$3=11),Makrozyklus!BG33,AND($AV$3=5,$BC$3=12),Makrozyklus!BL33,AND($AV$3=6,$BC$3=1),Makrozyklus!I33,AND($AV$3=6,$BC$3=2),Makrozyklus!O33,AND($AV$3=6,$BC$3=3),Makrozyklus!U33,AND($AV$3=6,$BC$3=4),Makrozyklus!AA33,AND($AV$3=6,$BC$3=5),Makrozyklus!AG33,AND($AV$3=6,$BC$3=6),Makrozyklus!AM33,AND($AV$3=6,$BC$3=7),Makrozyklus!AS33,AND($AV$3=6,$BC$3=8),Makrozyklus!AY33,AND($AV$3=6,$BC$3=9),Makrozyklus!BE33,AND($AV$3=6,$BC$3=10),Makrozyklus!BJ33)</f>
        <v>0</v>
      </c>
      <c r="X34" s="276"/>
      <c r="Y34" s="276" cm="1">
        <f t="array" ref="Y34">_xlfn.IFS(AND($AV$3=3,$BC$3=1),"",AND($AV$3=3,$BC$3=2),"",AND($AV$3=3,$BC$3=3),"",AND($AV$3=3,$BC$3=4),"",AND($AV$3=3,$BC$3=5),"",AND($AV$3=3,$BC$3=6),"",AND($AV$3=3,$BC$3=7),"",AND($AV$3=3,$BC$3=8),"",AND($AV$3=3,$BC$3=9),"",AND($AV$3=3,$BC$3=10),"",AND($AV$3=3,$BC$3=11),"",AND($AV$3=3,$BC$3=12),"",AND($AV$3=3,$BC$3=13),"",AND($AV$3=3,$BC$3=14),"",AND($AV$3=3,$BC$3=15),"",AND($AV$3=3,$BC$3=16),"",AND($AV$3=3,$BC$3=17),"",AND($AV$3=3,$BC$3=18),"",AND($AV$3=3,$BC$3=19),"",AND($AV$3=4,$BC$3=1),Makrozyklus!L33,AND($AV$3=4,$BC$3=2),Makrozyklus!P33,AND($AV$3=4,$BC$3=3),Makrozyklus!T33,AND($AV$3=4,$BC$3=4),Makrozyklus!X33,AND($AV$3=4,$BC$3=5),Makrozyklus!AB33,AND($AV$3=4,$BC$3=6),Makrozyklus!AF33,AND($AV$3=4,$BC$3=7),Makrozyklus!AJ33,AND($AV$3=4,$BC$3=8),Makrozyklus!AN33,AND($AV$3=4,$BC$3=9),Makrozyklus!AR33,AND($AV$3=4,$BC$3=10),Makrozyklus!AV33,AND($AV$3=4,$BC$3=11),Makrozyklus!AZ33,AND($AV$3=4,$BC$3=12),Makrozyklus!BD33,AND($AV$3=4,$BC$3=13),Makrozyklus!BG33,AND($AV$3=5,$BC$3=1),Makrozyklus!K33,AND($AV$3=5,$BC$3=2),Makrozyklus!P33,AND($AV$3=5,$BC$3=3),Makrozyklus!U33,AND($AV$3=5,$BC$3=4),Makrozyklus!Z33,AND($AV$3=5,$BC$3=5),Makrozyklus!AE33,AND($AV$3=5,$BC$3=6),Makrozyklus!AJ33,AND($AV$3=5,$BC$3=7),Makrozyklus!AO33,AND($AV$3=5,$BC$3=8),Makrozyklus!AT33,AND($AV$3=5,$BC$3=9),Makrozyklus!AY33,AND($AV$3=5,$BC$3=10),Makrozyklus!BD33,AND($AV$3=5,$BC$3=11),Makrozyklus!BH33,AND($AV$3=5,$BC$3=12),Makrozyklus!BM33,AND($AV$3=6,$BC$3=1),Makrozyklus!J33,AND($AV$3=6,$BC$3=2),Makrozyklus!P33,AND($AV$3=6,$BC$3=3),Makrozyklus!V33,AND($AV$3=6,$BC$3=4),Makrozyklus!AB33,AND($AV$3=6,$BC$3=5),Makrozyklus!AH33,AND($AV$3=6,$BC$3=6),Makrozyklus!AN33,AND($AV$3=6,$BC$3=7),Makrozyklus!AT33,AND($AV$3=6,$BC$3=8),Makrozyklus!AZ33,AND($AV$3=6,$BC$3=9),Makrozyklus!#REF!,AND($AV$3=6,$BC$3=10),Makrozyklus!BK33)</f>
        <v>0</v>
      </c>
      <c r="Z34" s="276"/>
      <c r="AA34" s="276" cm="1">
        <f t="array" ref="AA34">_xlfn.IFS(AND($AV$3=3,$BC$3=1),"",AND($AV$3=3,$BC$3=2),"",AND($AV$3=3,$BC$3=3),"",AND($AV$3=3,$BC$3=4),"",AND($AV$3=3,$BC$3=5),"",AND($AV$3=3,$BC$3=6),"",AND($AV$3=3,$BC$3=7),"",AND($AV$3=3,$BC$3=8),"",AND($AV$3=3,$BC$3=9),"",AND($AV$3=3,$BC$3=10),"",AND($AV$3=3,$BC$3=11),"",AND($AV$3=3,$BC$3=12),"",AND($AV$3=3,$BC$3=13),"",AND($AV$3=3,$BC$3=14),"",AND($AV$3=3,$BC$3=15),"",AND($AV$3=3,$BC$3=16),"",AND($AV$3=3,$BC$3=17),"",AND($AV$3=3,$BC$3=18),"",AND($AV$3=3,$BC$3=19),"",AND($AV$3=4,$BC$3=1),Makrozyklus!M33,AND($AV$3=4,$BC$3=2),Makrozyklus!Q33,AND($AV$3=4,$BC$3=3),Makrozyklus!U33,AND($AV$3=4,$BC$3=4),Makrozyklus!Y33,AND($AV$3=4,$BC$3=5),Makrozyklus!AC33,AND($AV$3=4,$BC$3=6),Makrozyklus!AG33,AND($AV$3=4,$BC$3=7),Makrozyklus!AK33,AND($AV$3=4,$BC$3=8),Makrozyklus!AO33,AND($AV$3=4,$BC$3=9),Makrozyklus!AS33,AND($AV$3=4,$BC$3=10),Makrozyklus!AW33,AND($AV$3=4,$BC$3=11),Makrozyklus!BA33,AND($AV$3=4,$BC$3=12),Makrozyklus!BE33,AND($AV$3=4,$BC$3=13),Makrozyklus!BH33,AND($AV$3=5,$BC$3=1),Makrozyklus!L33,AND($AV$3=5,$BC$3=2),Makrozyklus!Q33,AND($AV$3=5,$BC$3=3),Makrozyklus!V33,AND($AV$3=5,$BC$3=4),Makrozyklus!AA33,AND($AV$3=5,$BC$3=5),Makrozyklus!AF33,AND($AV$3=5,$BC$3=6),Makrozyklus!AK33,AND($AV$3=5,$BC$3=7),Makrozyklus!AP33,AND($AV$3=5,$BC$3=8),Makrozyklus!AU33,AND($AV$3=5,$BC$3=9),Makrozyklus!AZ33,AND($AV$3=5,$BC$3=10),Makrozyklus!BE33,AND($AV$3=5,$BC$3=11),Makrozyklus!BI33,AND($AV$3=5,$BC$3=12),Makrozyklus!BN33,AND($AV$3=6,$BC$3=1),Makrozyklus!K33,AND($AV$3=6,$BC$3=2),Makrozyklus!Q33,AND($AV$3=6,$BC$3=3),Makrozyklus!W33,AND($AV$3=6,$BC$3=4),Makrozyklus!AC33,AND($AV$3=6,$BC$3=5),Makrozyklus!AI33,AND($AV$3=6,$BC$3=6),Makrozyklus!AO33,AND($AV$3=6,$BC$3=7),Makrozyklus!AU33,AND($AV$3=6,$BC$3=8),Makrozyklus!BA33,AND($AV$3=6,$BC$3=9),Makrozyklus!BF33,AND($AV$3=6,$BC$3=10),Makrozyklus!BL33)</f>
        <v>0</v>
      </c>
      <c r="AB34" s="276"/>
      <c r="AC34" s="276" t="str" cm="1">
        <f t="array" ref="AC34">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Makrozyklus!M33,AND($AV$3=5,$BC$3=2),Makrozyklus!R33,AND($AV$3=5,$BC$3=3),Makrozyklus!W33,AND($AV$3=5,$BC$3=4),Makrozyklus!AB33,AND($AV$3=5,$BC$3=5),Makrozyklus!AG33,AND($AV$3=5,$BC$3=6),Makrozyklus!AL33,AND($AV$3=5,$BC$3=7),Makrozyklus!AQ33,AND($AV$3=5,$BC$3=8),Makrozyklus!AV33,AND($AV$3=5,$BC$3=9),Makrozyklus!BA33,AND($AV$3=5,$BC$3=10),Makrozyklus!#REF!,AND($AV$3=5,$BC$3=11),Makrozyklus!BJ33,AND($AV$3=5,$BC$3=12),Makrozyklus!BO33,AND($AV$3=6,$BC$3=1),Makrozyklus!L33,AND($AV$3=6,$BC$3=2),Makrozyklus!R33,AND($AV$3=6,$BC$3=3),Makrozyklus!X33,AND($AV$3=6,$BC$3=4),Makrozyklus!AD33,AND($AV$3=6,$BC$3=5),Makrozyklus!AJ33,AND($AV$3=6,$BC$3=6),Makrozyklus!AP33,AND($AV$3=6,$BC$3=7),Makrozyklus!AV33,AND($AV$3=6,$BC$3=8),Makrozyklus!BB33,AND($AV$3=6,$BC$3=9),Makrozyklus!BG33,AND($AV$3=6,$BC$3=10),Makrozyklus!BM33)</f>
        <v/>
      </c>
      <c r="AD34" s="276"/>
      <c r="AE34" s="276" t="str" cm="1">
        <f t="array" ref="AE34">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Makrozyklus!N33,AND($AV$3=5,$BC$3=2),Makrozyklus!S33,AND($AV$3=5,$BC$3=3),Makrozyklus!X33,AND($AV$3=5,$BC$3=4),Makrozyklus!AC33,AND($AV$3=5,$BC$3=5),Makrozyklus!AH33,AND($AV$3=5,$BC$3=6),Makrozyklus!AM33,AND($AV$3=5,$BC$3=7),Makrozyklus!AR33,AND($AV$3=5,$BC$3=8),Makrozyklus!AW33,AND($AV$3=5,$BC$3=9),Makrozyklus!BB33,AND($AV$3=5,$BC$3=10),Makrozyklus!BF33,AND($AV$3=5,$BC$3=11),Makrozyklus!BK33,AND($AV$3=5,$BC$3=12),Makrozyklus!BP33,AND($AV$3=6,$BC$3=1),Makrozyklus!M33,AND($AV$3=6,$BC$3=2),Makrozyklus!S33,AND($AV$3=6,$BC$3=3),Makrozyklus!Y33,AND($AV$3=6,$BC$3=4),Makrozyklus!AE33,AND($AV$3=6,$BC$3=5),Makrozyklus!AK33,AND($AV$3=6,$BC$3=6),Makrozyklus!AQ33,AND($AV$3=6,$BC$3=7),Makrozyklus!AW33,AND($AV$3=6,$BC$3=8),Makrozyklus!BC33,AND($AV$3=6,$BC$3=9),Makrozyklus!BH33,AND($AV$3=6,$BC$3=10),Makrozyklus!BN33)</f>
        <v/>
      </c>
      <c r="AF34" s="276"/>
      <c r="AG34" s="276" t="str" cm="1">
        <f t="array" ref="AG34">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Makrozyklus!O33,AND($AV$3=5,$BC$3=2),Makrozyklus!T33,AND($AV$3=5,$BC$3=3),Makrozyklus!Y33,AND($AV$3=5,$BC$3=4),Makrozyklus!AD33,AND($AV$3=5,$BC$3=5),Makrozyklus!AI33,AND($AV$3=5,$BC$3=6),Makrozyklus!AN33,AND($AV$3=5,$BC$3=7),Makrozyklus!AS33,AND($AV$3=5,$BC$3=8),Makrozyklus!AX33,AND($AV$3=5,$BC$3=9),Makrozyklus!BC33,AND($AV$3=5,$BC$3=10),Makrozyklus!BG33,AND($AV$3=5,$BC$3=11),Makrozyklus!BL33,AND($AV$3=5,$BC$3=12),Makrozyklus!BQ33,AND($AV$3=6,$BC$3=1),Makrozyklus!N33,AND($AV$3=6,$BC$3=2),Makrozyklus!T33,AND($AV$3=6,$BC$3=3),Makrozyklus!Z33,AND($AV$3=6,$BC$3=4),Makrozyklus!AF33,AND($AV$3=6,$BC$3=5),Makrozyklus!AL33,AND($AV$3=6,$BC$3=6),Makrozyklus!AR33,AND($AV$3=6,$BC$3=7),Makrozyklus!AX33,AND($AV$3=6,$BC$3=8),Makrozyklus!BD33,AND($AV$3=6,$BC$3=9),Makrozyklus!BI33,AND($AV$3=6,$BC$3=10),Makrozyklus!BO33)</f>
        <v/>
      </c>
      <c r="AH34" s="276"/>
      <c r="AI34" s="276" t="str" cm="1">
        <f t="array" ref="AI34">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AND($AV$3=5,$BC$3=2),"",AND($AV$3=5,$BC$3=3),"",AND($AV$3=5,$BC$3=4),"",AND($AV$3=5,$BC$3=5),"",AND($AV$3=5,$BC$3=6),"",AND($AV$3=5,$BC$3=7),"",AND($AV$3=5,$BC$3=8),"",AND($AV$3=5,$BC$3=9),"",AND($AV$3=5,$BC$3=10),"",AND($AV$3=5,$BC$3=11),"",AND($AV$3=5,$BC$3=12),"",AND($AV$3=6,$BC$3=1),Makrozyklus!O33,AND($AV$3=6,$BC$3=2),Makrozyklus!U33,AND($AV$3=6,$BC$3=3),Makrozyklus!AA33,AND($AV$3=6,$BC$3=4),Makrozyklus!AG33,AND($AV$3=6,$BC$3=5),Makrozyklus!AM33,AND($AV$3=6,$BC$3=6),Makrozyklus!AS33,AND($AV$3=6,$BC$3=7),Makrozyklus!AY33,AND($AV$3=6,$BC$3=8),Makrozyklus!BE33,AND($AV$3=6,$BC$3=9),Makrozyklus!BJ33,AND($AV$3=6,$BC$3=10),Makrozyklus!BP33)</f>
        <v/>
      </c>
      <c r="AJ34" s="276"/>
      <c r="AK34" s="276" t="str" cm="1">
        <f t="array" ref="AK34">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AND($AV$3=5,$BC$3=2),"",AND($AV$3=5,$BC$3=3),"",AND($AV$3=5,$BC$3=4),"",AND($AV$3=5,$BC$3=5),"",AND($AV$3=5,$BC$3=6),"",AND($AV$3=5,$BC$3=7),"",AND($AV$3=5,$BC$3=8),"",AND($AV$3=5,$BC$3=9),"",AND($AV$3=5,$BC$3=10),"",AND($AV$3=5,$BC$3=11),"",AND($AV$3=5,$BC$3=12),"",AND($AV$3=6,$BC$3=1),Makrozyklus!P33,AND($AV$3=6,$BC$3=2),Makrozyklus!V33,AND($AV$3=6,$BC$3=3),Makrozyklus!AB33,AND($AV$3=6,$BC$3=4),Makrozyklus!AH33,AND($AV$3=6,$BC$3=5),Makrozyklus!AN33,AND($AV$3=6,$BC$3=6),Makrozyklus!AT33,AND($AV$3=6,$BC$3=7),Makrozyklus!AZ33,AND($AV$3=6,$BC$3=8),Makrozyklus!#REF!,AND($AV$3=6,$BC$3=9),Makrozyklus!BK33,AND($AV$3=6,$BC$3=10),Makrozyklus!BQ33)</f>
        <v/>
      </c>
      <c r="AL34" s="276"/>
      <c r="AM34" s="276" t="str" cm="1">
        <f t="array" ref="AM34">_xlfn.IFS(AND($AV$3=3,$BC$3=1),"",AND($AV$3=3,$BC$3=2),"",AND($AV$3=3,$BC$3=3),"",AND($AV$3=3,$BC$3=4),"",AND($AV$3=3,$BC$3=5),"",AND($AV$3=3,$BC$3=6),"",AND($AV$3=3,$BC$3=7),"",AND($AV$3=3,$BC$3=8),"",AND($AV$3=3,$BC$3=9),"",AND($AV$3=3,$BC$3=10),"",AND($AV$3=3,$BC$3=11),"",AND($AV$3=3,$BC$3=12),"",AND($AV$3=3,$BC$3=13),"",AND($AV$3=3,$BC$3=14),"",AND($AV$3=3,$BC$3=15),"",AND($AV$3=3,$BC$3=16),"",AND($AV$3=3,$BC$3=17),"",AND($AV$3=3,$BC$3=18),"",AND($AV$3=3,$BC$3=19),"",AND($AV$3=4,$BC$3=1),"",AND($AV$3=4,$BC$3=2),"",AND($AV$3=4,$BC$3=3),"",AND($AV$3=4,$BC$3=4),"",AND($AV$3=4,$BC$3=5),"",AND($AV$3=4,$BC$3=6),"",AND($AV$3=4,$BC$3=7),"",AND($AV$3=4,$BC$3=8),"",AND($AV$3=4,$BC$3=9),"",AND($AV$3=4,$BC$3=10),"",AND($AV$3=4,$BC$3=11),"",AND($AV$3=4,$BC$3=12),"",AND($AV$3=4,$BC$3=13),"",AND($AV$3=5,$BC$3=1),"",AND($AV$3=5,$BC$3=2),"",AND($AV$3=5,$BC$3=3),"",AND($AV$3=5,$BC$3=4),"",AND($AV$3=5,$BC$3=5),"",AND($AV$3=5,$BC$3=6),"",AND($AV$3=5,$BC$3=7),"",AND($AV$3=5,$BC$3=8),"",AND($AV$3=5,$BC$3=9),"",AND($AV$3=5,$BC$3=10),"",AND($AV$3=5,$BC$3=11),"",AND($AV$3=5,$BC$3=12),"",AND($AV$3=6,$BC$3=1),Makrozyklus!Q33,AND($AV$3=6,$BC$3=2),Makrozyklus!W33,AND($AV$3=6,$BC$3=3),Makrozyklus!AC33,AND($AV$3=6,$BC$3=4),Makrozyklus!AI33,AND($AV$3=6,$BC$3=5),Makrozyklus!AO33,AND($AV$3=6,$BC$3=6),Makrozyklus!AU33,AND($AV$3=6,$BC$3=7),Makrozyklus!BA33,AND($AV$3=6,$BC$3=8),Makrozyklus!BF33,AND($AV$3=6,$BC$3=9),Makrozyklus!BL33,AND($AV$3=6,$BC$3=10),Makrozyklus!BR33)</f>
        <v/>
      </c>
      <c r="AN34" s="276"/>
      <c r="BI34" s="86"/>
      <c r="BJ34" s="121"/>
      <c r="BK34" s="121"/>
      <c r="BL34" s="121"/>
      <c r="BM34" s="121"/>
      <c r="BN34" s="121"/>
      <c r="BO34" s="121"/>
      <c r="BP34" s="121"/>
      <c r="BQ34" s="121"/>
      <c r="BR34" s="121"/>
      <c r="BS34" s="121"/>
      <c r="BT34" s="121"/>
      <c r="BU34" s="121"/>
      <c r="BV34" s="121"/>
      <c r="BW34" s="121"/>
      <c r="BX34" s="121"/>
    </row>
    <row r="35" spans="1:76" ht="32.25" customHeight="1" x14ac:dyDescent="0.25">
      <c r="A35" s="264" t="s">
        <v>94</v>
      </c>
      <c r="B35" s="265"/>
      <c r="C35" s="265"/>
      <c r="D35" s="265"/>
      <c r="E35" s="274"/>
      <c r="F35" s="274"/>
      <c r="G35" s="274"/>
      <c r="H35" s="274"/>
      <c r="I35" s="274"/>
      <c r="J35" s="274"/>
      <c r="K35" s="274"/>
      <c r="L35" s="274"/>
      <c r="M35" s="274"/>
      <c r="N35" s="274"/>
      <c r="O35" s="274"/>
      <c r="P35" s="274"/>
      <c r="Q35" s="274"/>
      <c r="R35" s="274"/>
      <c r="S35" s="274"/>
      <c r="T35" s="274"/>
      <c r="U35" s="274"/>
      <c r="V35" s="274"/>
      <c r="W35" s="274"/>
      <c r="X35" s="274"/>
      <c r="Y35" s="274"/>
      <c r="Z35" s="274"/>
      <c r="AA35" s="274"/>
      <c r="AB35" s="274"/>
      <c r="AC35" s="274"/>
      <c r="AD35" s="274"/>
      <c r="AE35" s="274"/>
      <c r="AF35" s="274"/>
      <c r="AG35" s="274"/>
      <c r="AH35" s="274"/>
      <c r="AI35" s="274"/>
      <c r="AJ35" s="274"/>
      <c r="AK35" s="274"/>
      <c r="AL35" s="274"/>
      <c r="AM35" s="274"/>
      <c r="AN35" s="274"/>
    </row>
    <row r="36" spans="1:76" ht="32.25" customHeight="1" x14ac:dyDescent="0.25">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row>
    <row r="37" spans="1:76" ht="32.25" customHeight="1" x14ac:dyDescent="0.35">
      <c r="A37" s="133" t="s">
        <v>95</v>
      </c>
    </row>
    <row r="38" spans="1:76" ht="32.25" customHeight="1" x14ac:dyDescent="0.25"/>
    <row r="39" spans="1:76" ht="32.25" customHeight="1" x14ac:dyDescent="0.25">
      <c r="A39" s="278" t="s">
        <v>96</v>
      </c>
      <c r="B39" s="278"/>
      <c r="C39" s="278"/>
      <c r="D39" s="278"/>
      <c r="E39" s="278"/>
      <c r="F39" s="278"/>
      <c r="G39" s="278"/>
      <c r="H39" s="278"/>
      <c r="I39" s="278"/>
      <c r="J39" s="14"/>
      <c r="K39" s="278" t="s">
        <v>97</v>
      </c>
      <c r="L39" s="278"/>
      <c r="M39" s="278"/>
      <c r="N39" s="278"/>
      <c r="O39" s="278"/>
      <c r="P39" s="278"/>
      <c r="Q39" s="278"/>
      <c r="R39" s="278"/>
      <c r="S39" s="278"/>
      <c r="T39" s="14"/>
      <c r="U39" s="278" t="s">
        <v>98</v>
      </c>
      <c r="V39" s="278"/>
      <c r="W39" s="278"/>
      <c r="X39" s="278"/>
      <c r="Y39" s="278"/>
      <c r="Z39" s="278"/>
      <c r="AA39" s="278"/>
      <c r="AB39" s="278"/>
      <c r="AC39" s="278"/>
      <c r="AD39" s="86"/>
      <c r="AE39" s="278" t="s">
        <v>99</v>
      </c>
      <c r="AF39" s="278"/>
      <c r="AG39" s="278"/>
      <c r="AH39" s="278"/>
      <c r="AI39" s="278"/>
      <c r="AJ39" s="278"/>
      <c r="AK39" s="278"/>
      <c r="AL39" s="278"/>
      <c r="AM39" s="278"/>
      <c r="AN39" s="86"/>
      <c r="AO39" s="278" t="s">
        <v>100</v>
      </c>
      <c r="AP39" s="278"/>
      <c r="AQ39" s="278"/>
      <c r="AR39" s="278"/>
      <c r="AS39" s="278"/>
      <c r="AT39" s="278"/>
      <c r="AU39" s="278"/>
      <c r="AV39" s="278"/>
      <c r="AW39" s="278"/>
      <c r="AX39" s="14"/>
      <c r="AY39" s="278" t="s">
        <v>101</v>
      </c>
      <c r="AZ39" s="278"/>
      <c r="BA39" s="278"/>
      <c r="BB39" s="278"/>
      <c r="BC39" s="278"/>
      <c r="BD39" s="278"/>
      <c r="BE39" s="278"/>
      <c r="BF39" s="278"/>
      <c r="BG39" s="278"/>
    </row>
    <row r="40" spans="1:76" ht="32.25" customHeight="1" x14ac:dyDescent="0.25">
      <c r="A40" s="131" t="s">
        <v>34</v>
      </c>
      <c r="B40" s="279"/>
      <c r="C40" s="279"/>
      <c r="D40" s="279"/>
      <c r="E40" s="279"/>
      <c r="F40" s="279"/>
      <c r="G40" s="279"/>
      <c r="H40" s="279"/>
      <c r="I40" s="279"/>
      <c r="K40" s="131" t="s">
        <v>34</v>
      </c>
      <c r="L40" s="279"/>
      <c r="M40" s="279"/>
      <c r="N40" s="279"/>
      <c r="O40" s="279"/>
      <c r="P40" s="279"/>
      <c r="Q40" s="279"/>
      <c r="R40" s="279"/>
      <c r="S40" s="279"/>
      <c r="U40" s="131" t="s">
        <v>34</v>
      </c>
      <c r="V40" s="279"/>
      <c r="W40" s="279"/>
      <c r="X40" s="279"/>
      <c r="Y40" s="279"/>
      <c r="Z40" s="279"/>
      <c r="AA40" s="279"/>
      <c r="AB40" s="279"/>
      <c r="AC40" s="279"/>
      <c r="AE40" s="131" t="s">
        <v>34</v>
      </c>
      <c r="AF40" s="279"/>
      <c r="AG40" s="279"/>
      <c r="AH40" s="279"/>
      <c r="AI40" s="279"/>
      <c r="AJ40" s="279"/>
      <c r="AK40" s="279"/>
      <c r="AL40" s="279"/>
      <c r="AM40" s="279"/>
      <c r="AO40" s="131" t="s">
        <v>34</v>
      </c>
      <c r="AP40" s="279"/>
      <c r="AQ40" s="279"/>
      <c r="AR40" s="279"/>
      <c r="AS40" s="279"/>
      <c r="AT40" s="279"/>
      <c r="AU40" s="279"/>
      <c r="AV40" s="279"/>
      <c r="AW40" s="279"/>
      <c r="AY40" s="131" t="s">
        <v>34</v>
      </c>
      <c r="AZ40" s="279"/>
      <c r="BA40" s="279"/>
      <c r="BB40" s="279"/>
      <c r="BC40" s="279"/>
      <c r="BD40" s="279"/>
      <c r="BE40" s="279"/>
      <c r="BF40" s="279"/>
      <c r="BG40" s="279"/>
    </row>
    <row r="41" spans="1:76" ht="32.25" customHeight="1" x14ac:dyDescent="0.25">
      <c r="A41" s="132" t="s">
        <v>35</v>
      </c>
      <c r="B41" s="280"/>
      <c r="C41" s="280"/>
      <c r="D41" s="280"/>
      <c r="E41" s="280"/>
      <c r="F41" s="280"/>
      <c r="G41" s="280"/>
      <c r="H41" s="280"/>
      <c r="I41" s="280"/>
      <c r="K41" s="132" t="s">
        <v>35</v>
      </c>
      <c r="L41" s="280"/>
      <c r="M41" s="280"/>
      <c r="N41" s="280"/>
      <c r="O41" s="280"/>
      <c r="P41" s="280"/>
      <c r="Q41" s="280"/>
      <c r="R41" s="280"/>
      <c r="S41" s="280"/>
      <c r="U41" s="132" t="s">
        <v>35</v>
      </c>
      <c r="V41" s="280"/>
      <c r="W41" s="280"/>
      <c r="X41" s="280"/>
      <c r="Y41" s="280"/>
      <c r="Z41" s="280"/>
      <c r="AA41" s="280"/>
      <c r="AB41" s="280"/>
      <c r="AC41" s="280"/>
      <c r="AE41" s="132" t="s">
        <v>35</v>
      </c>
      <c r="AF41" s="280"/>
      <c r="AG41" s="280"/>
      <c r="AH41" s="280"/>
      <c r="AI41" s="280"/>
      <c r="AJ41" s="280"/>
      <c r="AK41" s="280"/>
      <c r="AL41" s="280"/>
      <c r="AM41" s="280"/>
      <c r="AO41" s="132" t="s">
        <v>35</v>
      </c>
      <c r="AP41" s="280"/>
      <c r="AQ41" s="280"/>
      <c r="AR41" s="280"/>
      <c r="AS41" s="280"/>
      <c r="AT41" s="280"/>
      <c r="AU41" s="280"/>
      <c r="AV41" s="280"/>
      <c r="AW41" s="280"/>
      <c r="AY41" s="132" t="s">
        <v>35</v>
      </c>
      <c r="AZ41" s="280"/>
      <c r="BA41" s="280"/>
      <c r="BB41" s="280"/>
      <c r="BC41" s="280"/>
      <c r="BD41" s="280"/>
      <c r="BE41" s="280"/>
      <c r="BF41" s="280"/>
      <c r="BG41" s="280"/>
    </row>
    <row r="42" spans="1:76" ht="32.25" customHeight="1" x14ac:dyDescent="0.25">
      <c r="A42" s="132" t="s">
        <v>36</v>
      </c>
      <c r="B42" s="280"/>
      <c r="C42" s="280"/>
      <c r="D42" s="280"/>
      <c r="E42" s="280"/>
      <c r="F42" s="280"/>
      <c r="G42" s="280"/>
      <c r="H42" s="280"/>
      <c r="I42" s="280"/>
      <c r="K42" s="132" t="s">
        <v>36</v>
      </c>
      <c r="L42" s="280"/>
      <c r="M42" s="280"/>
      <c r="N42" s="280"/>
      <c r="O42" s="280"/>
      <c r="P42" s="280"/>
      <c r="Q42" s="280"/>
      <c r="R42" s="280"/>
      <c r="S42" s="280"/>
      <c r="U42" s="132" t="s">
        <v>36</v>
      </c>
      <c r="V42" s="280"/>
      <c r="W42" s="280"/>
      <c r="X42" s="280"/>
      <c r="Y42" s="280"/>
      <c r="Z42" s="280"/>
      <c r="AA42" s="280"/>
      <c r="AB42" s="280"/>
      <c r="AC42" s="280"/>
      <c r="AE42" s="132" t="s">
        <v>36</v>
      </c>
      <c r="AF42" s="280"/>
      <c r="AG42" s="280"/>
      <c r="AH42" s="280"/>
      <c r="AI42" s="280"/>
      <c r="AJ42" s="280"/>
      <c r="AK42" s="280"/>
      <c r="AL42" s="280"/>
      <c r="AM42" s="280"/>
      <c r="AO42" s="132" t="s">
        <v>36</v>
      </c>
      <c r="AP42" s="280"/>
      <c r="AQ42" s="280"/>
      <c r="AR42" s="280"/>
      <c r="AS42" s="280"/>
      <c r="AT42" s="280"/>
      <c r="AU42" s="280"/>
      <c r="AV42" s="280"/>
      <c r="AW42" s="280"/>
      <c r="AY42" s="132" t="s">
        <v>36</v>
      </c>
      <c r="AZ42" s="280"/>
      <c r="BA42" s="280"/>
      <c r="BB42" s="280"/>
      <c r="BC42" s="280"/>
      <c r="BD42" s="280"/>
      <c r="BE42" s="280"/>
      <c r="BF42" s="280"/>
      <c r="BG42" s="280"/>
    </row>
    <row r="43" spans="1:76" ht="32.25" customHeight="1" x14ac:dyDescent="0.25">
      <c r="A43" s="132" t="s">
        <v>37</v>
      </c>
      <c r="B43" s="280"/>
      <c r="C43" s="280"/>
      <c r="D43" s="280"/>
      <c r="E43" s="280"/>
      <c r="F43" s="280"/>
      <c r="G43" s="280"/>
      <c r="H43" s="280"/>
      <c r="I43" s="280"/>
      <c r="K43" s="132" t="s">
        <v>37</v>
      </c>
      <c r="L43" s="280"/>
      <c r="M43" s="280"/>
      <c r="N43" s="280"/>
      <c r="O43" s="280"/>
      <c r="P43" s="280"/>
      <c r="Q43" s="280"/>
      <c r="R43" s="280"/>
      <c r="S43" s="280"/>
      <c r="U43" s="132" t="s">
        <v>37</v>
      </c>
      <c r="V43" s="280"/>
      <c r="W43" s="280"/>
      <c r="X43" s="280"/>
      <c r="Y43" s="280"/>
      <c r="Z43" s="280"/>
      <c r="AA43" s="280"/>
      <c r="AB43" s="280"/>
      <c r="AC43" s="280"/>
      <c r="AE43" s="132" t="s">
        <v>37</v>
      </c>
      <c r="AF43" s="280"/>
      <c r="AG43" s="280"/>
      <c r="AH43" s="280"/>
      <c r="AI43" s="280"/>
      <c r="AJ43" s="280"/>
      <c r="AK43" s="280"/>
      <c r="AL43" s="280"/>
      <c r="AM43" s="280"/>
      <c r="AO43" s="132" t="s">
        <v>37</v>
      </c>
      <c r="AP43" s="280"/>
      <c r="AQ43" s="280"/>
      <c r="AR43" s="280"/>
      <c r="AS43" s="280"/>
      <c r="AT43" s="280"/>
      <c r="AU43" s="280"/>
      <c r="AV43" s="280"/>
      <c r="AW43" s="280"/>
      <c r="AY43" s="132" t="s">
        <v>37</v>
      </c>
      <c r="AZ43" s="280"/>
      <c r="BA43" s="280"/>
      <c r="BB43" s="280"/>
      <c r="BC43" s="280"/>
      <c r="BD43" s="280"/>
      <c r="BE43" s="280"/>
      <c r="BF43" s="280"/>
      <c r="BG43" s="280"/>
    </row>
    <row r="44" spans="1:76" ht="32.25" customHeight="1" x14ac:dyDescent="0.25">
      <c r="A44" s="132" t="s">
        <v>38</v>
      </c>
      <c r="B44" s="280"/>
      <c r="C44" s="280"/>
      <c r="D44" s="280"/>
      <c r="E44" s="280"/>
      <c r="F44" s="280"/>
      <c r="G44" s="280"/>
      <c r="H44" s="280"/>
      <c r="I44" s="280"/>
      <c r="K44" s="132" t="s">
        <v>38</v>
      </c>
      <c r="L44" s="280"/>
      <c r="M44" s="280"/>
      <c r="N44" s="280"/>
      <c r="O44" s="280"/>
      <c r="P44" s="280"/>
      <c r="Q44" s="280"/>
      <c r="R44" s="280"/>
      <c r="S44" s="280"/>
      <c r="U44" s="132" t="s">
        <v>38</v>
      </c>
      <c r="V44" s="280"/>
      <c r="W44" s="280"/>
      <c r="X44" s="280"/>
      <c r="Y44" s="280"/>
      <c r="Z44" s="280"/>
      <c r="AA44" s="280"/>
      <c r="AB44" s="280"/>
      <c r="AC44" s="280"/>
      <c r="AE44" s="132" t="s">
        <v>38</v>
      </c>
      <c r="AF44" s="280"/>
      <c r="AG44" s="280"/>
      <c r="AH44" s="280"/>
      <c r="AI44" s="280"/>
      <c r="AJ44" s="280"/>
      <c r="AK44" s="280"/>
      <c r="AL44" s="280"/>
      <c r="AM44" s="280"/>
      <c r="AO44" s="132" t="s">
        <v>38</v>
      </c>
      <c r="AP44" s="280"/>
      <c r="AQ44" s="280"/>
      <c r="AR44" s="280"/>
      <c r="AS44" s="280"/>
      <c r="AT44" s="280"/>
      <c r="AU44" s="280"/>
      <c r="AV44" s="280"/>
      <c r="AW44" s="280"/>
      <c r="AY44" s="132" t="s">
        <v>38</v>
      </c>
      <c r="AZ44" s="280"/>
      <c r="BA44" s="280"/>
      <c r="BB44" s="280"/>
      <c r="BC44" s="280"/>
      <c r="BD44" s="280"/>
      <c r="BE44" s="280"/>
      <c r="BF44" s="280"/>
      <c r="BG44" s="280"/>
    </row>
    <row r="45" spans="1:76" ht="32.25" customHeight="1" x14ac:dyDescent="0.25">
      <c r="A45" s="132" t="s">
        <v>39</v>
      </c>
      <c r="B45" s="280"/>
      <c r="C45" s="280"/>
      <c r="D45" s="280"/>
      <c r="E45" s="280"/>
      <c r="F45" s="280"/>
      <c r="G45" s="280"/>
      <c r="H45" s="280"/>
      <c r="I45" s="280"/>
      <c r="K45" s="132" t="s">
        <v>39</v>
      </c>
      <c r="L45" s="280"/>
      <c r="M45" s="280"/>
      <c r="N45" s="280"/>
      <c r="O45" s="280"/>
      <c r="P45" s="280"/>
      <c r="Q45" s="280"/>
      <c r="R45" s="280"/>
      <c r="S45" s="280"/>
      <c r="U45" s="132" t="s">
        <v>39</v>
      </c>
      <c r="V45" s="280"/>
      <c r="W45" s="280"/>
      <c r="X45" s="280"/>
      <c r="Y45" s="280"/>
      <c r="Z45" s="280"/>
      <c r="AA45" s="280"/>
      <c r="AB45" s="280"/>
      <c r="AC45" s="280"/>
      <c r="AE45" s="132" t="s">
        <v>39</v>
      </c>
      <c r="AF45" s="280"/>
      <c r="AG45" s="280"/>
      <c r="AH45" s="280"/>
      <c r="AI45" s="280"/>
      <c r="AJ45" s="280"/>
      <c r="AK45" s="280"/>
      <c r="AL45" s="280"/>
      <c r="AM45" s="280"/>
      <c r="AO45" s="132" t="s">
        <v>39</v>
      </c>
      <c r="AP45" s="280"/>
      <c r="AQ45" s="280"/>
      <c r="AR45" s="280"/>
      <c r="AS45" s="280"/>
      <c r="AT45" s="280"/>
      <c r="AU45" s="280"/>
      <c r="AV45" s="280"/>
      <c r="AW45" s="280"/>
      <c r="AY45" s="132" t="s">
        <v>39</v>
      </c>
      <c r="AZ45" s="280"/>
      <c r="BA45" s="280"/>
      <c r="BB45" s="280"/>
      <c r="BC45" s="280"/>
      <c r="BD45" s="280"/>
      <c r="BE45" s="280"/>
      <c r="BF45" s="280"/>
      <c r="BG45" s="280"/>
    </row>
    <row r="46" spans="1:76" x14ac:dyDescent="0.25">
      <c r="B46" s="7"/>
      <c r="C46" s="7"/>
      <c r="D46" s="7"/>
      <c r="G46" s="7"/>
      <c r="H46" s="7"/>
      <c r="I46" s="7"/>
      <c r="J46" s="7"/>
      <c r="L46" s="7"/>
      <c r="M46" s="7"/>
      <c r="N46" s="7"/>
      <c r="O46" s="7"/>
      <c r="Q46" s="7"/>
      <c r="R46" s="7"/>
      <c r="T46" s="7"/>
    </row>
    <row r="50" spans="1:1" x14ac:dyDescent="0.25">
      <c r="A50" s="138" t="s">
        <v>179</v>
      </c>
    </row>
  </sheetData>
  <mergeCells count="457">
    <mergeCell ref="AP45:AW45"/>
    <mergeCell ref="A12:E13"/>
    <mergeCell ref="A3:G3"/>
    <mergeCell ref="I3:S3"/>
    <mergeCell ref="A6:E7"/>
    <mergeCell ref="AG3:AJ3"/>
    <mergeCell ref="A9:E10"/>
    <mergeCell ref="A16:D16"/>
    <mergeCell ref="A17:D17"/>
    <mergeCell ref="A18:D18"/>
    <mergeCell ref="A19:D19"/>
    <mergeCell ref="A23:D24"/>
    <mergeCell ref="A25:D26"/>
    <mergeCell ref="A27:D28"/>
    <mergeCell ref="A29:D30"/>
    <mergeCell ref="A31:D32"/>
    <mergeCell ref="A20:D22"/>
    <mergeCell ref="A35:D35"/>
    <mergeCell ref="E19:F19"/>
    <mergeCell ref="E18:F18"/>
    <mergeCell ref="E17:F17"/>
    <mergeCell ref="E26:F26"/>
    <mergeCell ref="E25:F25"/>
    <mergeCell ref="E24:F24"/>
    <mergeCell ref="F6:AQ7"/>
    <mergeCell ref="AS17:AZ17"/>
    <mergeCell ref="AS18:AZ18"/>
    <mergeCell ref="AS19:AZ19"/>
    <mergeCell ref="AS20:AZ20"/>
    <mergeCell ref="AS21:AZ21"/>
    <mergeCell ref="AS22:AZ22"/>
    <mergeCell ref="AS23:AZ24"/>
    <mergeCell ref="AS25:AZ26"/>
    <mergeCell ref="F12:U13"/>
    <mergeCell ref="E23:F23"/>
    <mergeCell ref="E22:F22"/>
    <mergeCell ref="E21:F21"/>
    <mergeCell ref="E20:F20"/>
    <mergeCell ref="E16:F16"/>
    <mergeCell ref="G25:H25"/>
    <mergeCell ref="G24:H24"/>
    <mergeCell ref="G23:H23"/>
    <mergeCell ref="G22:H22"/>
    <mergeCell ref="G21:H21"/>
    <mergeCell ref="G20:H20"/>
    <mergeCell ref="G19:H19"/>
    <mergeCell ref="G18:H18"/>
    <mergeCell ref="G17:H17"/>
    <mergeCell ref="AZ40:BG40"/>
    <mergeCell ref="AZ41:BG41"/>
    <mergeCell ref="AZ42:BG42"/>
    <mergeCell ref="AZ43:BG43"/>
    <mergeCell ref="AZ44:BG44"/>
    <mergeCell ref="AZ45:BG45"/>
    <mergeCell ref="W12:AA13"/>
    <mergeCell ref="AB12:AQ13"/>
    <mergeCell ref="F9:AQ10"/>
    <mergeCell ref="AS27:AZ28"/>
    <mergeCell ref="AS29:AZ30"/>
    <mergeCell ref="AS31:AZ32"/>
    <mergeCell ref="BA23:BH24"/>
    <mergeCell ref="BA25:BH26"/>
    <mergeCell ref="BA27:BH28"/>
    <mergeCell ref="BA29:BH30"/>
    <mergeCell ref="BA31:BH32"/>
    <mergeCell ref="BA17:BH17"/>
    <mergeCell ref="BA18:BH18"/>
    <mergeCell ref="BA19:BH19"/>
    <mergeCell ref="BA20:BH20"/>
    <mergeCell ref="BA21:BH21"/>
    <mergeCell ref="AP43:AW43"/>
    <mergeCell ref="AP44:AW44"/>
    <mergeCell ref="A39:I39"/>
    <mergeCell ref="B40:I40"/>
    <mergeCell ref="B41:I41"/>
    <mergeCell ref="B42:I42"/>
    <mergeCell ref="B43:I43"/>
    <mergeCell ref="B44:I44"/>
    <mergeCell ref="B45:I45"/>
    <mergeCell ref="U39:AC39"/>
    <mergeCell ref="K39:S39"/>
    <mergeCell ref="AY39:BG39"/>
    <mergeCell ref="AE39:AM39"/>
    <mergeCell ref="AO39:AW39"/>
    <mergeCell ref="L40:S40"/>
    <mergeCell ref="L41:S41"/>
    <mergeCell ref="L42:S42"/>
    <mergeCell ref="L43:S43"/>
    <mergeCell ref="L44:S44"/>
    <mergeCell ref="L45:S45"/>
    <mergeCell ref="V40:AC40"/>
    <mergeCell ref="V41:AC41"/>
    <mergeCell ref="V42:AC42"/>
    <mergeCell ref="V43:AC43"/>
    <mergeCell ref="V44:AC44"/>
    <mergeCell ref="V45:AC45"/>
    <mergeCell ref="AF40:AM40"/>
    <mergeCell ref="AF41:AM41"/>
    <mergeCell ref="AF42:AM42"/>
    <mergeCell ref="AF43:AM43"/>
    <mergeCell ref="AF44:AM44"/>
    <mergeCell ref="AF45:AM45"/>
    <mergeCell ref="AP40:AW40"/>
    <mergeCell ref="AP41:AW41"/>
    <mergeCell ref="AP42:AW42"/>
    <mergeCell ref="E35:F35"/>
    <mergeCell ref="E34:F34"/>
    <mergeCell ref="E33:F33"/>
    <mergeCell ref="E32:F32"/>
    <mergeCell ref="E31:F31"/>
    <mergeCell ref="E30:F30"/>
    <mergeCell ref="E29:F29"/>
    <mergeCell ref="E28:F28"/>
    <mergeCell ref="E27:F27"/>
    <mergeCell ref="G34:H34"/>
    <mergeCell ref="G33:H33"/>
    <mergeCell ref="G32:H32"/>
    <mergeCell ref="G31:H31"/>
    <mergeCell ref="G30:H30"/>
    <mergeCell ref="G29:H29"/>
    <mergeCell ref="G28:H28"/>
    <mergeCell ref="G27:H27"/>
    <mergeCell ref="G26:H26"/>
    <mergeCell ref="G16:H16"/>
    <mergeCell ref="I23:J23"/>
    <mergeCell ref="I22:J22"/>
    <mergeCell ref="I21:J21"/>
    <mergeCell ref="I20:J20"/>
    <mergeCell ref="I19:J19"/>
    <mergeCell ref="I18:J18"/>
    <mergeCell ref="I17:J17"/>
    <mergeCell ref="I16:J16"/>
    <mergeCell ref="K16:L16"/>
    <mergeCell ref="K34:L34"/>
    <mergeCell ref="K33:L33"/>
    <mergeCell ref="K32:L32"/>
    <mergeCell ref="K31:L31"/>
    <mergeCell ref="K30:L30"/>
    <mergeCell ref="K29:L29"/>
    <mergeCell ref="K28:L28"/>
    <mergeCell ref="K27:L27"/>
    <mergeCell ref="K26:L26"/>
    <mergeCell ref="K25:L25"/>
    <mergeCell ref="K24:L24"/>
    <mergeCell ref="K23:L23"/>
    <mergeCell ref="K22:L22"/>
    <mergeCell ref="K21:L21"/>
    <mergeCell ref="K20:L20"/>
    <mergeCell ref="K19:L19"/>
    <mergeCell ref="K18:L18"/>
    <mergeCell ref="K17:L17"/>
    <mergeCell ref="I34:J34"/>
    <mergeCell ref="I33:J33"/>
    <mergeCell ref="I32:J32"/>
    <mergeCell ref="M23:N23"/>
    <mergeCell ref="M22:N22"/>
    <mergeCell ref="M21:N21"/>
    <mergeCell ref="M20:N20"/>
    <mergeCell ref="M19:N19"/>
    <mergeCell ref="M18:N18"/>
    <mergeCell ref="I31:J31"/>
    <mergeCell ref="I30:J30"/>
    <mergeCell ref="I29:J29"/>
    <mergeCell ref="I28:J28"/>
    <mergeCell ref="I27:J27"/>
    <mergeCell ref="I26:J26"/>
    <mergeCell ref="I25:J25"/>
    <mergeCell ref="I24:J24"/>
    <mergeCell ref="M17:N17"/>
    <mergeCell ref="M16:N16"/>
    <mergeCell ref="M34:N34"/>
    <mergeCell ref="M33:N33"/>
    <mergeCell ref="M32:N32"/>
    <mergeCell ref="M31:N31"/>
    <mergeCell ref="M30:N30"/>
    <mergeCell ref="M29:N29"/>
    <mergeCell ref="M28:N28"/>
    <mergeCell ref="M27:N27"/>
    <mergeCell ref="M26:N26"/>
    <mergeCell ref="M25:N25"/>
    <mergeCell ref="M24:N24"/>
    <mergeCell ref="O21:P21"/>
    <mergeCell ref="O20:P20"/>
    <mergeCell ref="O19:P19"/>
    <mergeCell ref="O18:P18"/>
    <mergeCell ref="O17:P17"/>
    <mergeCell ref="O34:P34"/>
    <mergeCell ref="O33:P33"/>
    <mergeCell ref="O32:P32"/>
    <mergeCell ref="O31:P31"/>
    <mergeCell ref="O30:P30"/>
    <mergeCell ref="O29:P29"/>
    <mergeCell ref="O28:P28"/>
    <mergeCell ref="O27:P27"/>
    <mergeCell ref="O26:P26"/>
    <mergeCell ref="O16:P16"/>
    <mergeCell ref="Q34:R34"/>
    <mergeCell ref="Q33:R33"/>
    <mergeCell ref="Q32:R32"/>
    <mergeCell ref="Q31:R31"/>
    <mergeCell ref="Q30:R30"/>
    <mergeCell ref="Q29:R29"/>
    <mergeCell ref="Q28:R28"/>
    <mergeCell ref="Q27:R27"/>
    <mergeCell ref="Q26:R26"/>
    <mergeCell ref="Q25:R25"/>
    <mergeCell ref="Q24:R24"/>
    <mergeCell ref="Q23:R23"/>
    <mergeCell ref="Q22:R22"/>
    <mergeCell ref="Q21:R21"/>
    <mergeCell ref="Q20:R20"/>
    <mergeCell ref="Q19:R19"/>
    <mergeCell ref="Q18:R18"/>
    <mergeCell ref="Q17:R17"/>
    <mergeCell ref="Q16:R16"/>
    <mergeCell ref="O25:P25"/>
    <mergeCell ref="O24:P24"/>
    <mergeCell ref="O23:P23"/>
    <mergeCell ref="O22:P22"/>
    <mergeCell ref="S21:T21"/>
    <mergeCell ref="S20:T20"/>
    <mergeCell ref="S19:T19"/>
    <mergeCell ref="S18:T18"/>
    <mergeCell ref="S17:T17"/>
    <mergeCell ref="S34:T34"/>
    <mergeCell ref="S33:T33"/>
    <mergeCell ref="S32:T32"/>
    <mergeCell ref="S31:T31"/>
    <mergeCell ref="S30:T30"/>
    <mergeCell ref="S29:T29"/>
    <mergeCell ref="S28:T28"/>
    <mergeCell ref="S27:T27"/>
    <mergeCell ref="S26:T26"/>
    <mergeCell ref="S16:T16"/>
    <mergeCell ref="U34:V34"/>
    <mergeCell ref="U33:V33"/>
    <mergeCell ref="U32:V32"/>
    <mergeCell ref="U31:V31"/>
    <mergeCell ref="U30:V30"/>
    <mergeCell ref="U29:V29"/>
    <mergeCell ref="U28:V28"/>
    <mergeCell ref="U27:V27"/>
    <mergeCell ref="U26:V26"/>
    <mergeCell ref="U25:V25"/>
    <mergeCell ref="U24:V24"/>
    <mergeCell ref="U23:V23"/>
    <mergeCell ref="U22:V22"/>
    <mergeCell ref="U21:V21"/>
    <mergeCell ref="U20:V20"/>
    <mergeCell ref="U19:V19"/>
    <mergeCell ref="U18:V18"/>
    <mergeCell ref="U17:V17"/>
    <mergeCell ref="U16:V16"/>
    <mergeCell ref="S25:T25"/>
    <mergeCell ref="S24:T24"/>
    <mergeCell ref="S23:T23"/>
    <mergeCell ref="S22:T22"/>
    <mergeCell ref="W22:X22"/>
    <mergeCell ref="W21:X21"/>
    <mergeCell ref="W20:X20"/>
    <mergeCell ref="W19:X19"/>
    <mergeCell ref="W18:X18"/>
    <mergeCell ref="W17:X17"/>
    <mergeCell ref="W34:X34"/>
    <mergeCell ref="W33:X33"/>
    <mergeCell ref="W32:X32"/>
    <mergeCell ref="W31:X31"/>
    <mergeCell ref="W30:X30"/>
    <mergeCell ref="W29:X29"/>
    <mergeCell ref="W28:X28"/>
    <mergeCell ref="W27:X27"/>
    <mergeCell ref="W26:X26"/>
    <mergeCell ref="W16:X16"/>
    <mergeCell ref="Y35:Z35"/>
    <mergeCell ref="Y34:Z34"/>
    <mergeCell ref="Y33:Z33"/>
    <mergeCell ref="Y32:Z32"/>
    <mergeCell ref="Y31:Z31"/>
    <mergeCell ref="Y30:Z30"/>
    <mergeCell ref="Y29:Z29"/>
    <mergeCell ref="Y28:Z28"/>
    <mergeCell ref="Y27:Z27"/>
    <mergeCell ref="Y26:Z26"/>
    <mergeCell ref="Y25:Z25"/>
    <mergeCell ref="Y24:Z24"/>
    <mergeCell ref="Y23:Z23"/>
    <mergeCell ref="Y22:Z22"/>
    <mergeCell ref="Y21:Z21"/>
    <mergeCell ref="Y20:Z20"/>
    <mergeCell ref="Y19:Z19"/>
    <mergeCell ref="Y18:Z18"/>
    <mergeCell ref="Y17:Z17"/>
    <mergeCell ref="Y16:Z16"/>
    <mergeCell ref="W25:X25"/>
    <mergeCell ref="W24:X24"/>
    <mergeCell ref="W23:X23"/>
    <mergeCell ref="AA24:AB24"/>
    <mergeCell ref="AA23:AB23"/>
    <mergeCell ref="AA22:AB22"/>
    <mergeCell ref="AA21:AB21"/>
    <mergeCell ref="AA20:AB20"/>
    <mergeCell ref="AA19:AB19"/>
    <mergeCell ref="AA18:AB18"/>
    <mergeCell ref="AA35:AB35"/>
    <mergeCell ref="AA34:AB34"/>
    <mergeCell ref="AA33:AB33"/>
    <mergeCell ref="AA32:AB32"/>
    <mergeCell ref="AA31:AB31"/>
    <mergeCell ref="AA30:AB30"/>
    <mergeCell ref="AA29:AB29"/>
    <mergeCell ref="AA28:AB28"/>
    <mergeCell ref="AA27:AB27"/>
    <mergeCell ref="AA17:AB17"/>
    <mergeCell ref="AA16:AB16"/>
    <mergeCell ref="AC35:AD35"/>
    <mergeCell ref="AC34:AD34"/>
    <mergeCell ref="AC33:AD33"/>
    <mergeCell ref="AC32:AD32"/>
    <mergeCell ref="AC31:AD31"/>
    <mergeCell ref="AC30:AD30"/>
    <mergeCell ref="AC29:AD29"/>
    <mergeCell ref="AC28:AD28"/>
    <mergeCell ref="AC27:AD27"/>
    <mergeCell ref="AC26:AD26"/>
    <mergeCell ref="AC25:AD25"/>
    <mergeCell ref="AC24:AD24"/>
    <mergeCell ref="AC23:AD23"/>
    <mergeCell ref="AC22:AD22"/>
    <mergeCell ref="AC21:AD21"/>
    <mergeCell ref="AC20:AD20"/>
    <mergeCell ref="AC19:AD19"/>
    <mergeCell ref="AC18:AD18"/>
    <mergeCell ref="AC17:AD17"/>
    <mergeCell ref="AC16:AD16"/>
    <mergeCell ref="AA26:AB26"/>
    <mergeCell ref="AA25:AB25"/>
    <mergeCell ref="AE24:AF24"/>
    <mergeCell ref="AE23:AF23"/>
    <mergeCell ref="AE22:AF22"/>
    <mergeCell ref="AE21:AF21"/>
    <mergeCell ref="AE20:AF20"/>
    <mergeCell ref="AE19:AF19"/>
    <mergeCell ref="AE18:AF18"/>
    <mergeCell ref="AE35:AF35"/>
    <mergeCell ref="AE34:AF34"/>
    <mergeCell ref="AE33:AF33"/>
    <mergeCell ref="AE32:AF32"/>
    <mergeCell ref="AE31:AF31"/>
    <mergeCell ref="AE30:AF30"/>
    <mergeCell ref="AE29:AF29"/>
    <mergeCell ref="AE28:AF28"/>
    <mergeCell ref="AE27:AF27"/>
    <mergeCell ref="AE17:AF17"/>
    <mergeCell ref="AE16:AF16"/>
    <mergeCell ref="AG35:AH35"/>
    <mergeCell ref="AG34:AH34"/>
    <mergeCell ref="AG33:AH33"/>
    <mergeCell ref="AG32:AH32"/>
    <mergeCell ref="AG31:AH31"/>
    <mergeCell ref="AG30:AH30"/>
    <mergeCell ref="AG29:AH29"/>
    <mergeCell ref="AG28:AH28"/>
    <mergeCell ref="AG27:AH27"/>
    <mergeCell ref="AG26:AH26"/>
    <mergeCell ref="AG25:AH25"/>
    <mergeCell ref="AG24:AH24"/>
    <mergeCell ref="AG23:AH23"/>
    <mergeCell ref="AG22:AH22"/>
    <mergeCell ref="AG21:AH21"/>
    <mergeCell ref="AG20:AH20"/>
    <mergeCell ref="AG19:AH19"/>
    <mergeCell ref="AG18:AH18"/>
    <mergeCell ref="AG17:AH17"/>
    <mergeCell ref="AG16:AH16"/>
    <mergeCell ref="AE26:AF26"/>
    <mergeCell ref="AE25:AF25"/>
    <mergeCell ref="AI23:AJ23"/>
    <mergeCell ref="AI22:AJ22"/>
    <mergeCell ref="AI21:AJ21"/>
    <mergeCell ref="AI20:AJ20"/>
    <mergeCell ref="AI19:AJ19"/>
    <mergeCell ref="AI18:AJ18"/>
    <mergeCell ref="AI35:AJ35"/>
    <mergeCell ref="AI34:AJ34"/>
    <mergeCell ref="AI33:AJ33"/>
    <mergeCell ref="AI32:AJ32"/>
    <mergeCell ref="AI31:AJ31"/>
    <mergeCell ref="AI30:AJ30"/>
    <mergeCell ref="AI29:AJ29"/>
    <mergeCell ref="AI28:AJ28"/>
    <mergeCell ref="AI27:AJ27"/>
    <mergeCell ref="AI16:AJ16"/>
    <mergeCell ref="AK35:AL35"/>
    <mergeCell ref="AK34:AL34"/>
    <mergeCell ref="AK33:AL33"/>
    <mergeCell ref="AK32:AL32"/>
    <mergeCell ref="AK31:AL31"/>
    <mergeCell ref="AK30:AL30"/>
    <mergeCell ref="AK29:AL29"/>
    <mergeCell ref="AK28:AL28"/>
    <mergeCell ref="AK27:AL27"/>
    <mergeCell ref="AK26:AL26"/>
    <mergeCell ref="AK25:AL25"/>
    <mergeCell ref="AK24:AL24"/>
    <mergeCell ref="AK23:AL23"/>
    <mergeCell ref="AK22:AL22"/>
    <mergeCell ref="AK21:AL21"/>
    <mergeCell ref="AK20:AL20"/>
    <mergeCell ref="AK19:AL19"/>
    <mergeCell ref="AK18:AL18"/>
    <mergeCell ref="AK17:AL17"/>
    <mergeCell ref="AK16:AL16"/>
    <mergeCell ref="AI26:AJ26"/>
    <mergeCell ref="AI25:AJ25"/>
    <mergeCell ref="AI24:AJ24"/>
    <mergeCell ref="AM35:AN35"/>
    <mergeCell ref="AM34:AN34"/>
    <mergeCell ref="AM33:AN33"/>
    <mergeCell ref="AM32:AN32"/>
    <mergeCell ref="AM31:AN31"/>
    <mergeCell ref="AM30:AN30"/>
    <mergeCell ref="AM29:AN29"/>
    <mergeCell ref="AM28:AN28"/>
    <mergeCell ref="AM27:AN27"/>
    <mergeCell ref="G35:H35"/>
    <mergeCell ref="I35:J35"/>
    <mergeCell ref="K35:L35"/>
    <mergeCell ref="M35:N35"/>
    <mergeCell ref="O35:P35"/>
    <mergeCell ref="Q35:R35"/>
    <mergeCell ref="S35:T35"/>
    <mergeCell ref="U35:V35"/>
    <mergeCell ref="W35:X35"/>
    <mergeCell ref="AS15:BH15"/>
    <mergeCell ref="A33:D33"/>
    <mergeCell ref="A34:D34"/>
    <mergeCell ref="AS6:BH6"/>
    <mergeCell ref="AS7:BH7"/>
    <mergeCell ref="AS8:BH8"/>
    <mergeCell ref="AS9:BH9"/>
    <mergeCell ref="AS10:BH10"/>
    <mergeCell ref="AS11:BH11"/>
    <mergeCell ref="AS12:BH12"/>
    <mergeCell ref="AS13:BH13"/>
    <mergeCell ref="AS14:BH14"/>
    <mergeCell ref="AM17:AN17"/>
    <mergeCell ref="AM16:AN16"/>
    <mergeCell ref="AM26:AN26"/>
    <mergeCell ref="AM25:AN25"/>
    <mergeCell ref="AM24:AN24"/>
    <mergeCell ref="AM23:AN23"/>
    <mergeCell ref="AM22:AN22"/>
    <mergeCell ref="AM21:AN21"/>
    <mergeCell ref="AM20:AN20"/>
    <mergeCell ref="AM19:AN19"/>
    <mergeCell ref="AM18:AN18"/>
    <mergeCell ref="AI17:AJ17"/>
  </mergeCells>
  <phoneticPr fontId="9" type="noConversion"/>
  <conditionalFormatting sqref="E16:E32">
    <cfRule type="expression" dxfId="170" priority="184">
      <formula>$AV$3=5</formula>
    </cfRule>
    <cfRule type="expression" dxfId="169" priority="175">
      <formula>$AV$3=6</formula>
    </cfRule>
    <cfRule type="expression" dxfId="168" priority="185">
      <formula>$AV$3=4</formula>
    </cfRule>
  </conditionalFormatting>
  <conditionalFormatting sqref="E16:F34">
    <cfRule type="expression" dxfId="167" priority="159">
      <formula>AND($AV$3=3,$BC$3&gt;1)</formula>
    </cfRule>
  </conditionalFormatting>
  <conditionalFormatting sqref="E33:F35">
    <cfRule type="expression" dxfId="166" priority="21">
      <formula>$AV$3&gt;2</formula>
    </cfRule>
  </conditionalFormatting>
  <conditionalFormatting sqref="E16:J17 Q16:V17 E22:J22 Q22:V22 E32:J32 Q32:V32">
    <cfRule type="expression" dxfId="165" priority="247">
      <formula>AND($AV$3=3,$BC$3&gt;1)</formula>
    </cfRule>
  </conditionalFormatting>
  <conditionalFormatting sqref="E18:N20 Y18:AH20">
    <cfRule type="expression" dxfId="164" priority="178">
      <formula>$AV$3=5</formula>
    </cfRule>
  </conditionalFormatting>
  <conditionalFormatting sqref="E16:P17 AC16:AN17 E23:P32 AC23:AN32 Q24:AB32">
    <cfRule type="expression" dxfId="163" priority="255">
      <formula>AND($AV$3=6,$BC$3&gt;1)</formula>
    </cfRule>
    <cfRule type="expression" dxfId="162" priority="261">
      <formula>AND($AV$3=6,$BC$3=1)</formula>
    </cfRule>
  </conditionalFormatting>
  <conditionalFormatting sqref="E18:P20 AC18:AN20">
    <cfRule type="expression" dxfId="161" priority="170">
      <formula>$AV$3=6</formula>
    </cfRule>
  </conditionalFormatting>
  <conditionalFormatting sqref="E20:P20 AC20:AN20">
    <cfRule type="expression" dxfId="160" priority="198">
      <formula>"$AV$3=6"</formula>
    </cfRule>
  </conditionalFormatting>
  <conditionalFormatting sqref="E32:P32 AC32:AN32">
    <cfRule type="expression" dxfId="159" priority="252">
      <formula>AND($AV$3=6,$BC$3&gt;1)</formula>
    </cfRule>
  </conditionalFormatting>
  <conditionalFormatting sqref="E34:P35 AC34:AN35">
    <cfRule type="expression" dxfId="158" priority="8">
      <formula>$AV$3=6</formula>
    </cfRule>
  </conditionalFormatting>
  <conditionalFormatting sqref="E24:V32">
    <cfRule type="expression" dxfId="157" priority="322">
      <formula>AND($AV$3=3,$BC$3&gt;1)</formula>
    </cfRule>
  </conditionalFormatting>
  <conditionalFormatting sqref="E21:AN21">
    <cfRule type="colorScale" priority="3002">
      <colorScale>
        <cfvo type="min"/>
        <cfvo type="max"/>
        <color rgb="FFFCFCFF"/>
        <color rgb="FFF8696B"/>
      </colorScale>
    </cfRule>
  </conditionalFormatting>
  <conditionalFormatting sqref="E23:AN23">
    <cfRule type="expression" dxfId="152" priority="336">
      <formula>E$21&gt;0.99</formula>
    </cfRule>
  </conditionalFormatting>
  <conditionalFormatting sqref="E23:AN32">
    <cfRule type="expression" dxfId="151" priority="334">
      <formula>E$21=""</formula>
    </cfRule>
  </conditionalFormatting>
  <conditionalFormatting sqref="E24:AN24">
    <cfRule type="expression" dxfId="150" priority="337">
      <formula>E$21&gt;0.89</formula>
    </cfRule>
  </conditionalFormatting>
  <conditionalFormatting sqref="E25:AN25">
    <cfRule type="expression" dxfId="149" priority="338">
      <formula>E$21&gt;0.79</formula>
    </cfRule>
  </conditionalFormatting>
  <conditionalFormatting sqref="E26:AN26">
    <cfRule type="expression" dxfId="148" priority="339">
      <formula>E$21&gt;0.69</formula>
    </cfRule>
  </conditionalFormatting>
  <conditionalFormatting sqref="E27:AN27">
    <cfRule type="expression" dxfId="147" priority="340">
      <formula>E$21&gt;0.59</formula>
    </cfRule>
  </conditionalFormatting>
  <conditionalFormatting sqref="E28:AN28">
    <cfRule type="expression" dxfId="146" priority="341">
      <formula>E$21&gt;0.49</formula>
    </cfRule>
  </conditionalFormatting>
  <conditionalFormatting sqref="E29:AN29">
    <cfRule type="expression" dxfId="145" priority="342">
      <formula>E$21&gt;0.39</formula>
    </cfRule>
  </conditionalFormatting>
  <conditionalFormatting sqref="E30:AN30">
    <cfRule type="expression" dxfId="144" priority="343">
      <formula>E$21&gt;0.29</formula>
    </cfRule>
  </conditionalFormatting>
  <conditionalFormatting sqref="E31:AN31">
    <cfRule type="expression" dxfId="143" priority="344">
      <formula>E$21&gt;0.19</formula>
    </cfRule>
  </conditionalFormatting>
  <conditionalFormatting sqref="E32:AN32">
    <cfRule type="expression" dxfId="142" priority="355">
      <formula>E$21&gt;0.09</formula>
    </cfRule>
  </conditionalFormatting>
  <conditionalFormatting sqref="K16:L34">
    <cfRule type="expression" dxfId="141" priority="140">
      <formula>AND($AV$3=3,$BC$3=1)</formula>
    </cfRule>
    <cfRule type="expression" dxfId="140" priority="141">
      <formula>AND($AV$3=3,$BC$3&gt;1)</formula>
    </cfRule>
  </conditionalFormatting>
  <conditionalFormatting sqref="K34:L35 Q34:R35">
    <cfRule type="expression" dxfId="139" priority="18">
      <formula>$AV$3=3</formula>
    </cfRule>
  </conditionalFormatting>
  <conditionalFormatting sqref="K16:P17">
    <cfRule type="expression" dxfId="138" priority="318">
      <formula>AND($AV$3=3,$BC$3=1)</formula>
    </cfRule>
    <cfRule type="expression" dxfId="137" priority="326">
      <formula>AND($AV$3=3,$BC$3&gt;1)</formula>
    </cfRule>
  </conditionalFormatting>
  <conditionalFormatting sqref="K19:P20">
    <cfRule type="expression" dxfId="136" priority="187">
      <formula>$AV$3=3</formula>
    </cfRule>
  </conditionalFormatting>
  <conditionalFormatting sqref="K32:P32 K16:P17 K22:P22">
    <cfRule type="expression" dxfId="135" priority="310">
      <formula>AND($AV$3=3,$BC$3=1)</formula>
    </cfRule>
    <cfRule type="expression" dxfId="134" priority="327">
      <formula>AND($AV$3=3,$BC$3&gt;1)</formula>
    </cfRule>
  </conditionalFormatting>
  <conditionalFormatting sqref="K34:P35">
    <cfRule type="expression" dxfId="133" priority="19">
      <formula>$AV$3=3</formula>
    </cfRule>
  </conditionalFormatting>
  <conditionalFormatting sqref="M16:N34">
    <cfRule type="expression" dxfId="132" priority="130">
      <formula>AND($AV$3=4,$BC$3&gt;1)</formula>
    </cfRule>
    <cfRule type="expression" dxfId="131" priority="131">
      <formula>AND($AV$3=4,$BC$3=1)</formula>
    </cfRule>
  </conditionalFormatting>
  <conditionalFormatting sqref="M33:N33">
    <cfRule type="expression" dxfId="130" priority="134">
      <formula>$AV$3=5</formula>
    </cfRule>
  </conditionalFormatting>
  <conditionalFormatting sqref="M35:N35 U35:V35">
    <cfRule type="expression" dxfId="129" priority="13">
      <formula>$AV$3=4</formula>
    </cfRule>
  </conditionalFormatting>
  <conditionalFormatting sqref="M33:P33">
    <cfRule type="expression" dxfId="128" priority="120">
      <formula>$AV$3=6</formula>
    </cfRule>
    <cfRule type="expression" dxfId="127" priority="121">
      <formula>$AV$3=4</formula>
    </cfRule>
  </conditionalFormatting>
  <conditionalFormatting sqref="M16:T17 M23:T23">
    <cfRule type="expression" dxfId="126" priority="291">
      <formula>AND($AV$3=4,$BC$3&gt;1)</formula>
    </cfRule>
    <cfRule type="expression" dxfId="125" priority="300">
      <formula>AND($AV$3=4,$BC$3=1)</formula>
    </cfRule>
  </conditionalFormatting>
  <conditionalFormatting sqref="M18:T20">
    <cfRule type="expression" dxfId="124" priority="176">
      <formula>$AV$3=4</formula>
    </cfRule>
  </conditionalFormatting>
  <conditionalFormatting sqref="M32:T32">
    <cfRule type="expression" dxfId="123" priority="303">
      <formula>AND($AV$3=4,$BC$3=1)</formula>
    </cfRule>
    <cfRule type="expression" dxfId="122" priority="295">
      <formula>AND($AV$3=4,$BC$3&gt;1)</formula>
    </cfRule>
  </conditionalFormatting>
  <conditionalFormatting sqref="M34:T35">
    <cfRule type="expression" dxfId="121" priority="14">
      <formula>$AV$3=4</formula>
    </cfRule>
  </conditionalFormatting>
  <conditionalFormatting sqref="O16:P34">
    <cfRule type="expression" dxfId="120" priority="116">
      <formula>AND($AV$3=5,$BC$3&gt;1)</formula>
    </cfRule>
    <cfRule type="expression" dxfId="119" priority="117">
      <formula>AND($AV$3=5,$BC$3=1)</formula>
    </cfRule>
    <cfRule type="expression" dxfId="118" priority="118">
      <formula>AND($AV$3=3,$BC$3=1)</formula>
    </cfRule>
    <cfRule type="expression" dxfId="117" priority="119">
      <formula>AND($AV$3=3,$BC$3&gt;1)</formula>
    </cfRule>
  </conditionalFormatting>
  <conditionalFormatting sqref="O33:P33">
    <cfRule type="expression" dxfId="116" priority="122">
      <formula>$AV$3=5</formula>
    </cfRule>
  </conditionalFormatting>
  <conditionalFormatting sqref="O35:P35 Y35:Z35">
    <cfRule type="expression" dxfId="115" priority="10">
      <formula>$AV$3=5</formula>
    </cfRule>
  </conditionalFormatting>
  <conditionalFormatting sqref="O16:X17 O23:X23">
    <cfRule type="expression" dxfId="114" priority="279">
      <formula>AND($AV$3=5,$BC$3=1)</formula>
    </cfRule>
    <cfRule type="expression" dxfId="113" priority="269">
      <formula>AND($AV$3=5,$BC$3&gt;1)</formula>
    </cfRule>
  </conditionalFormatting>
  <conditionalFormatting sqref="O18:X20">
    <cfRule type="expression" dxfId="112" priority="179">
      <formula>$AV$3=5</formula>
    </cfRule>
  </conditionalFormatting>
  <conditionalFormatting sqref="O32:X32">
    <cfRule type="expression" dxfId="111" priority="285">
      <formula>AND($AV$3=5,$BC$3=1)</formula>
    </cfRule>
    <cfRule type="expression" dxfId="110" priority="276">
      <formula>AND($AV$3=5,$BC$3&gt;1)</formula>
    </cfRule>
  </conditionalFormatting>
  <conditionalFormatting sqref="O34:X35">
    <cfRule type="expression" dxfId="109" priority="11">
      <formula>$AV$3=5</formula>
    </cfRule>
  </conditionalFormatting>
  <conditionalFormatting sqref="Q16:Q32 AC16:AC32">
    <cfRule type="expression" dxfId="108" priority="253">
      <formula>AND($AV$3=6,$BC$3&gt;1)</formula>
    </cfRule>
    <cfRule type="expression" dxfId="107" priority="263">
      <formula>AND($AV$3=6,$BC$3=1)</formula>
    </cfRule>
  </conditionalFormatting>
  <conditionalFormatting sqref="Q33:R33">
    <cfRule type="expression" dxfId="106" priority="108">
      <formula>$AV$3=6</formula>
    </cfRule>
  </conditionalFormatting>
  <conditionalFormatting sqref="Q33:R34">
    <cfRule type="expression" dxfId="105" priority="107">
      <formula>AND($AV$3=6,$BC$3=1)</formula>
    </cfRule>
    <cfRule type="expression" dxfId="104" priority="106">
      <formula>AND($AV$3=6,$BC$3&gt;1)</formula>
    </cfRule>
  </conditionalFormatting>
  <conditionalFormatting sqref="Q35:R35 AC35:AD35">
    <cfRule type="expression" dxfId="103" priority="5">
      <formula>$AV$3=6</formula>
    </cfRule>
  </conditionalFormatting>
  <conditionalFormatting sqref="Q33:T33">
    <cfRule type="expression" dxfId="102" priority="101">
      <formula>$AV$3=4</formula>
    </cfRule>
  </conditionalFormatting>
  <conditionalFormatting sqref="Q16:V17 E16:J17 E23:J32 K24:V32">
    <cfRule type="expression" dxfId="101" priority="314">
      <formula>AND($AV$3=3,$BC$3=1)</formula>
    </cfRule>
  </conditionalFormatting>
  <conditionalFormatting sqref="Q16:V17 E16:J17">
    <cfRule type="expression" dxfId="100" priority="329">
      <formula>AND($AV$3=3,$BC$3&gt;1)</formula>
    </cfRule>
  </conditionalFormatting>
  <conditionalFormatting sqref="Q19:V20 E18:J20">
    <cfRule type="expression" dxfId="99" priority="186">
      <formula>$AV$3=3</formula>
    </cfRule>
  </conditionalFormatting>
  <conditionalFormatting sqref="Q32:V32 Q16:V17 Q22:V22">
    <cfRule type="expression" dxfId="98" priority="312">
      <formula>AND($AV$3=3,$BC$3=1)</formula>
    </cfRule>
  </conditionalFormatting>
  <conditionalFormatting sqref="Q34:V35 E34:J35">
    <cfRule type="expression" dxfId="97" priority="20">
      <formula>$AV$3=3</formula>
    </cfRule>
  </conditionalFormatting>
  <conditionalFormatting sqref="Q33:X33">
    <cfRule type="expression" dxfId="96" priority="82">
      <formula>$AV$3=5</formula>
    </cfRule>
  </conditionalFormatting>
  <conditionalFormatting sqref="Q16:AB17 Q23:AB23">
    <cfRule type="expression" dxfId="95" priority="249">
      <formula>AND($AV$3=6,$BC$3&gt;1)</formula>
    </cfRule>
    <cfRule type="expression" dxfId="94" priority="260">
      <formula>AND($AV$3=6,$BC$3=1)</formula>
    </cfRule>
  </conditionalFormatting>
  <conditionalFormatting sqref="Q18:AB20">
    <cfRule type="expression" dxfId="93" priority="169">
      <formula>$AV$3=6</formula>
    </cfRule>
  </conditionalFormatting>
  <conditionalFormatting sqref="Q20:AB20">
    <cfRule type="expression" dxfId="92" priority="199">
      <formula>"$AV$3=6"</formula>
    </cfRule>
  </conditionalFormatting>
  <conditionalFormatting sqref="Q32:AB32">
    <cfRule type="expression" dxfId="91" priority="251">
      <formula>AND($AV$3=6,$BC$3&gt;1)</formula>
    </cfRule>
    <cfRule type="expression" dxfId="90" priority="262">
      <formula>AND($AV$3=6,$BC$3=1)</formula>
    </cfRule>
  </conditionalFormatting>
  <conditionalFormatting sqref="Q34:AB35">
    <cfRule type="expression" dxfId="89" priority="7">
      <formula>$AV$3=6</formula>
    </cfRule>
  </conditionalFormatting>
  <conditionalFormatting sqref="U16:V34">
    <cfRule type="expression" dxfId="88" priority="87">
      <formula>AND($AV$3=4,$BC$3=1)</formula>
    </cfRule>
    <cfRule type="expression" dxfId="87" priority="89">
      <formula>AND($AV$3=3,$BC$3&gt;1)</formula>
    </cfRule>
    <cfRule type="expression" dxfId="86" priority="88">
      <formula>AND($AV$3=3,$BC$3=1)</formula>
    </cfRule>
    <cfRule type="expression" dxfId="85" priority="86">
      <formula>AND($AV$3=4,$BC$3&gt;1)</formula>
    </cfRule>
  </conditionalFormatting>
  <conditionalFormatting sqref="U16:AB17 U23:AB23 E16:L17 E23:L32">
    <cfRule type="expression" dxfId="84" priority="307">
      <formula>AND($AV$3=4,$BC$3=1)</formula>
    </cfRule>
  </conditionalFormatting>
  <conditionalFormatting sqref="U16:AB17 U23:AB32 E16:L17 E23:L32 M24:T32">
    <cfRule type="expression" dxfId="83" priority="298">
      <formula>AND($AV$3=4,$BC$3&gt;1)</formula>
    </cfRule>
  </conditionalFormatting>
  <conditionalFormatting sqref="U18:AB20 E18:L20">
    <cfRule type="expression" dxfId="82" priority="177">
      <formula>$AV$3=4</formula>
    </cfRule>
  </conditionalFormatting>
  <conditionalFormatting sqref="U23:AB32 M23:T31">
    <cfRule type="expression" dxfId="81" priority="302">
      <formula>AND($AV$3=4,$BC$3=1)</formula>
    </cfRule>
  </conditionalFormatting>
  <conditionalFormatting sqref="U32:AB32 E32:L32">
    <cfRule type="expression" dxfId="80" priority="294">
      <formula>AND($AV$3=4,$BC$3&gt;1)</formula>
    </cfRule>
  </conditionalFormatting>
  <conditionalFormatting sqref="U33:AB33">
    <cfRule type="expression" dxfId="79" priority="63">
      <formula>$AV$3=4</formula>
    </cfRule>
    <cfRule type="expression" dxfId="78" priority="62">
      <formula>$AV$3=6</formula>
    </cfRule>
  </conditionalFormatting>
  <conditionalFormatting sqref="U34:AB35 E34:L35">
    <cfRule type="expression" dxfId="77" priority="15">
      <formula>$AV$3=4</formula>
    </cfRule>
  </conditionalFormatting>
  <conditionalFormatting sqref="W35:X35">
    <cfRule type="expression" dxfId="76" priority="17">
      <formula>$AV$3=3</formula>
    </cfRule>
  </conditionalFormatting>
  <conditionalFormatting sqref="Y16:Z34">
    <cfRule type="expression" dxfId="75" priority="71">
      <formula>AND($AV$3=5,$BC$3=1)</formula>
    </cfRule>
    <cfRule type="expression" dxfId="74" priority="70">
      <formula>AND($AV$3=5,$BC$3&gt;1)</formula>
    </cfRule>
  </conditionalFormatting>
  <conditionalFormatting sqref="Y33:AB33">
    <cfRule type="expression" dxfId="73" priority="64">
      <formula>$AV$3=5</formula>
    </cfRule>
  </conditionalFormatting>
  <conditionalFormatting sqref="Y16:AH17 Y23:AH32 E16:N17 E23:N32 O24:X32">
    <cfRule type="expression" dxfId="72" priority="284">
      <formula>AND($AV$3=5,$BC$3=1)</formula>
    </cfRule>
  </conditionalFormatting>
  <conditionalFormatting sqref="Y16:AH20 Y23:AH32 E16:N20 E23:N32 O24:X32">
    <cfRule type="expression" dxfId="71" priority="274">
      <formula>AND($AV$3=5,$BC$3&gt;1)</formula>
    </cfRule>
  </conditionalFormatting>
  <conditionalFormatting sqref="Y32:AH32 E32:N32">
    <cfRule type="expression" dxfId="70" priority="273">
      <formula>AND($AV$3=5,$BC$3&gt;1)</formula>
    </cfRule>
  </conditionalFormatting>
  <conditionalFormatting sqref="Y32:AH32">
    <cfRule type="expression" dxfId="69" priority="283">
      <formula>AND($AV$3=5,$BC$3=1)</formula>
    </cfRule>
  </conditionalFormatting>
  <conditionalFormatting sqref="Y34:AH35 E34:N35">
    <cfRule type="expression" dxfId="68" priority="12">
      <formula>$AV$3=5</formula>
    </cfRule>
  </conditionalFormatting>
  <conditionalFormatting sqref="AA16:AB34">
    <cfRule type="expression" dxfId="67" priority="61">
      <formula>AND($AV$3=4,$BC$3=1)</formula>
    </cfRule>
    <cfRule type="expression" dxfId="66" priority="60">
      <formula>AND($AV$3=4,$BC$3&gt;1)</formula>
    </cfRule>
  </conditionalFormatting>
  <conditionalFormatting sqref="AC33:AD34">
    <cfRule type="expression" dxfId="65" priority="52">
      <formula>AND($AV$3=6,$BC$3=1)</formula>
    </cfRule>
    <cfRule type="expression" dxfId="64" priority="51">
      <formula>AND($AV$3=6,$BC$3&gt;1)</formula>
    </cfRule>
  </conditionalFormatting>
  <conditionalFormatting sqref="AC35:AD35">
    <cfRule type="expression" dxfId="63" priority="16">
      <formula>$AV$3=4</formula>
    </cfRule>
  </conditionalFormatting>
  <conditionalFormatting sqref="AC32:AN32">
    <cfRule type="expression" dxfId="62" priority="265">
      <formula>AND($AV$3=6,$BC$3=1)</formula>
    </cfRule>
  </conditionalFormatting>
  <conditionalFormatting sqref="AG16:AH34">
    <cfRule type="expression" dxfId="61" priority="40">
      <formula>AND($AV$3=5,$BC$3=1)</formula>
    </cfRule>
    <cfRule type="expression" dxfId="60" priority="39">
      <formula>AND($AV$3=5,$BC$3&gt;1)</formula>
    </cfRule>
  </conditionalFormatting>
  <conditionalFormatting sqref="AG35:AH35">
    <cfRule type="expression" dxfId="59" priority="9">
      <formula>$AV$3=5</formula>
    </cfRule>
  </conditionalFormatting>
  <conditionalFormatting sqref="AM16:AM32">
    <cfRule type="expression" dxfId="58" priority="254">
      <formula>AND($AV$3=6,$BC$3&gt;1)</formula>
    </cfRule>
  </conditionalFormatting>
  <conditionalFormatting sqref="AM16:AN34">
    <cfRule type="expression" dxfId="57" priority="29">
      <formula>AND($AV$3=6,$BC$3=1)</formula>
    </cfRule>
  </conditionalFormatting>
  <conditionalFormatting sqref="AM33:AN34">
    <cfRule type="expression" dxfId="56" priority="28">
      <formula>AND($AV$3=6,$BC$3&gt;1)</formula>
    </cfRule>
  </conditionalFormatting>
  <conditionalFormatting sqref="AN35">
    <cfRule type="expression" dxfId="55" priority="6">
      <formula>$AV$3=6</formula>
    </cfRule>
  </conditionalFormatting>
  <pageMargins left="0.7" right="0.7" top="0.78740157499999996" bottom="0.78740157499999996" header="0.3" footer="0.3"/>
  <pageSetup paperSize="8" scale="36" orientation="landscape" r:id="rId1"/>
  <extLst>
    <ext xmlns:x14="http://schemas.microsoft.com/office/spreadsheetml/2009/9/main" uri="{78C0D931-6437-407d-A8EE-F0AAD7539E65}">
      <x14:conditionalFormattings>
        <x14:conditionalFormatting xmlns:xm="http://schemas.microsoft.com/office/excel/2006/main">
          <x14:cfRule type="expression" priority="3047" id="{79911F12-FED8-4E7E-9E0C-3F46BCC186B1}">
            <xm:f>E$17=Verlinkung!$B$17</xm:f>
            <x14:dxf>
              <fill>
                <patternFill>
                  <bgColor rgb="FFFF0000"/>
                </patternFill>
              </fill>
            </x14:dxf>
          </x14:cfRule>
          <x14:cfRule type="expression" priority="3046" id="{B304E802-166E-4FCE-B9A9-7F6EBA56040E}">
            <xm:f>E$17=Verlinkung!$B$18</xm:f>
            <x14:dxf>
              <fill>
                <patternFill>
                  <bgColor rgb="FF92D050"/>
                </patternFill>
              </fill>
            </x14:dxf>
          </x14:cfRule>
          <x14:cfRule type="expression" priority="3049" id="{8D222894-3397-4514-A41B-59821D0F1CD9}">
            <xm:f>E$17=Verlinkung!$B$15</xm:f>
            <x14:dxf>
              <fill>
                <patternFill>
                  <bgColor rgb="FFFFFF00"/>
                </patternFill>
              </fill>
            </x14:dxf>
          </x14:cfRule>
          <x14:cfRule type="expression" priority="3048" id="{7DE24DA7-90B4-421C-A261-4F6828932547}">
            <xm:f>E$17=Verlinkung!$B$16</xm:f>
            <x14:dxf>
              <fill>
                <patternFill>
                  <bgColor rgb="FFFFC000"/>
                </patternFill>
              </fill>
            </x14:dxf>
          </x14:cfRule>
          <xm:sqref>E17:AN17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517C5-8167-4929-8412-639C70BC5BC2}">
  <sheetPr>
    <tabColor rgb="FF92D050"/>
    <pageSetUpPr fitToPage="1"/>
  </sheetPr>
  <dimension ref="A1:BH90"/>
  <sheetViews>
    <sheetView tabSelected="1" view="pageBreakPreview" zoomScaleNormal="100" zoomScaleSheetLayoutView="100" workbookViewId="0">
      <selection activeCell="A90" sqref="A90"/>
    </sheetView>
  </sheetViews>
  <sheetFormatPr baseColWidth="10" defaultRowHeight="15.75" x14ac:dyDescent="0.25"/>
  <cols>
    <col min="1" max="60" width="5" customWidth="1"/>
    <col min="61" max="77" width="4.875" customWidth="1"/>
  </cols>
  <sheetData>
    <row r="1" spans="1:60" ht="20.100000000000001" customHeight="1" x14ac:dyDescent="0.25">
      <c r="A1" s="41" t="s">
        <v>122</v>
      </c>
      <c r="B1" s="41"/>
      <c r="C1" s="41"/>
      <c r="D1" s="41"/>
      <c r="E1" s="41"/>
      <c r="F1" s="41"/>
      <c r="G1" s="41"/>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row>
    <row r="2" spans="1:60" ht="20.100000000000001" customHeight="1" thickBot="1" x14ac:dyDescent="0.3">
      <c r="A2" s="33"/>
      <c r="B2" s="33"/>
      <c r="C2" s="33"/>
      <c r="D2" s="33"/>
      <c r="E2" s="33"/>
      <c r="F2" s="34"/>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row>
    <row r="3" spans="1:60" ht="18" customHeight="1" x14ac:dyDescent="0.25">
      <c r="A3" s="176" t="str">
        <f>Makrozyklus!G3</f>
        <v>Jahr / Saison 2025</v>
      </c>
      <c r="B3" s="176"/>
      <c r="C3" s="176"/>
      <c r="D3" s="176"/>
      <c r="E3" s="176"/>
      <c r="F3" s="176"/>
      <c r="G3" s="176"/>
      <c r="H3" s="40"/>
      <c r="I3" s="177" t="str">
        <f>Makrozyklus!O3</f>
        <v>Swissleague Hike &amp; Fly</v>
      </c>
      <c r="J3" s="177"/>
      <c r="K3" s="177"/>
      <c r="L3" s="177"/>
      <c r="M3" s="177"/>
      <c r="N3" s="177"/>
      <c r="O3" s="177"/>
      <c r="P3" s="177"/>
      <c r="Q3" s="177"/>
      <c r="R3" s="177"/>
      <c r="S3" s="177"/>
      <c r="T3" s="33"/>
      <c r="U3" s="35"/>
      <c r="V3" s="35"/>
      <c r="W3" s="35"/>
      <c r="X3" s="35"/>
      <c r="Y3" s="35"/>
      <c r="Z3" s="35"/>
      <c r="AA3" s="33"/>
      <c r="AB3" s="33"/>
      <c r="AC3" s="36" t="s">
        <v>102</v>
      </c>
      <c r="AD3" s="178">
        <f>Makrozyklus!AJ3</f>
        <v>45600</v>
      </c>
      <c r="AE3" s="178"/>
      <c r="AF3" s="178"/>
      <c r="AG3" s="178"/>
      <c r="AH3" s="33"/>
      <c r="AI3" s="33"/>
      <c r="AJ3" s="33"/>
      <c r="AK3" s="69"/>
      <c r="AL3" s="69"/>
      <c r="AM3" s="69"/>
      <c r="AN3" s="69"/>
      <c r="AO3" s="33"/>
      <c r="AP3" s="33"/>
      <c r="AQ3" s="33"/>
      <c r="AR3" s="36" t="s">
        <v>40</v>
      </c>
      <c r="AS3" s="71">
        <f>Makrozyklus!AX3</f>
        <v>4</v>
      </c>
      <c r="AT3" s="33"/>
      <c r="AU3" s="33"/>
      <c r="AV3" s="33"/>
      <c r="AW3" s="33"/>
      <c r="AX3" s="33"/>
      <c r="AY3" s="36" t="s">
        <v>103</v>
      </c>
      <c r="AZ3" s="71" cm="1">
        <f t="array" ref="AZ3">_xlfn.IFS(AS3=3,1,AS3=4,1,AS3=5,1,AS3=6,1)</f>
        <v>1</v>
      </c>
      <c r="BA3" s="33"/>
      <c r="BB3" s="33"/>
      <c r="BC3" s="33"/>
      <c r="BD3" s="33"/>
      <c r="BE3" s="36" t="s">
        <v>121</v>
      </c>
      <c r="BF3" s="71">
        <v>1</v>
      </c>
      <c r="BG3" s="35"/>
      <c r="BH3" s="35"/>
    </row>
    <row r="4" spans="1:60" ht="20.100000000000001" customHeight="1" x14ac:dyDescent="0.25">
      <c r="A4" s="33"/>
      <c r="B4" s="33"/>
      <c r="C4" s="33"/>
      <c r="D4" s="33"/>
      <c r="E4" s="33"/>
      <c r="F4" s="34"/>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row>
    <row r="5" spans="1:60" s="7" customFormat="1" ht="15.95" customHeight="1" x14ac:dyDescent="0.25">
      <c r="A5" s="8"/>
      <c r="B5" s="13"/>
      <c r="C5" s="13"/>
      <c r="D5" s="13"/>
      <c r="E5" s="13"/>
    </row>
    <row r="6" spans="1:60" ht="9" customHeight="1" x14ac:dyDescent="0.25"/>
    <row r="7" spans="1:60" s="7" customFormat="1" ht="15.95" customHeight="1" x14ac:dyDescent="0.25">
      <c r="A7" s="424" t="s">
        <v>11</v>
      </c>
      <c r="B7" s="425"/>
      <c r="C7" s="425"/>
      <c r="D7" s="425"/>
      <c r="E7" s="426"/>
      <c r="F7" s="435" cm="1">
        <f t="array" ref="F7">_xlfn.IFS(AND($AS$3=3,$AZ$3=1),Makrozyklus!F6+BF3-1,AND($AS$3=3,$AZ$3=2),Makrozyklus!I6+BF3-1,AND($AS$3=3,$AZ$3=3),Makrozyklus!L6+BF3-1,AND($AS$3=3,$AZ$3=4),Makrozyklus!O6+BF3-1,AND($AS$3=3,$AZ$3=5),Makrozyklus!R6+BF3-1,AND($AS$3=3,$AZ$3=6),Makrozyklus!U6+BF3-1,AND($AS$3=3,$AZ$3=7),Makrozyklus!X6+BF3-1,AND($AS$3=3,$AZ$3=8),Makrozyklus!AA6+BF3-1,AND($AS$3=3,$AZ$3=9),Makrozyklus!AD6+BF3-1,AND($AS$3=3,$AZ$3=10),Makrozyklus!AG6+BF3-1,AND($AS$3=3,$AZ$3=11),Makrozyklus!AJ6+BF3-1,AND($AS$3=3,$AZ$3=12),Makrozyklus!AM6+BF3-1,AND($AS$3=3,$AZ$3=13),Makrozyklus!AP6+BF3-1,AND($AS$3=3,$AZ$3=14),Makrozyklus!AS6+BF3-1,AND($AS$3=3,$AZ$3=15),+BF3-1,AND($AS$3=3,$AZ$3=16),Makrozyklus!AY6+BF3-1,AND($AS$3=3,$AZ$3=17),Makrozyklus!BB6+BF3-1,AND($AS$3=3,$AZ$3=18),Makrozyklus!BE6+BF3-1,AND($AS$3=3,$AZ$3=19),Makrozyklus!BG6+BF3-1,AND($AS$3=4,$AZ$3=1),Makrozyklus!F6+BF3-1,AND($AS$3=4,$AZ$3=2),Makrozyklus!J6+BF3-1,AND($AS$3=4,$AZ$3=3),Makrozyklus!N6+BF3-1,AND($AS$3=4,$AZ$3=4),Makrozyklus!R6+BF3-1,AND($AS$3=4,$AZ$3=5),Makrozyklus!V6+BF3-1,AND($AS$3=4,$AZ$3=6),Makrozyklus!Z6+BF3-1,AND($AS$3=4,$AZ$3=7),Makrozyklus!AD6+BF3-1,AND($AS$3=4,$AZ$3=8),Makrozyklus!AH6+BF3-1,AND($AS$3=4,$AZ$3=9),Makrozyklus!AL6+BF3-1,AND($AS$3=4,$AZ$3=10),Makrozyklus!AP6+BF3-1,AND($AS$3=4,$AZ$3=11),Makrozyklus!AT6+BF3-1,AND($AS$3=4,$AZ$3=12),Makrozyklus!AX6+BF3-1,AND($AS$3=4,$AZ$3=13),Makrozyklus!BB6+BF3-1,AND($AS$3=5,$AZ$3=1),Makrozyklus!F6+BF3-1,AND($AS$3=5,$AZ$3=2),Makrozyklus!K6+BF3-1,AND($AS$3=5,$AZ$3=3),Makrozyklus!P6+BF3-1,AND($AS$3=5,$AZ$3=4),Makrozyklus!U6+BF3-1,AND($AS$3=5,$AZ$3=5),Makrozyklus!Z6+BF3-1,AND($AS$3=5,$AZ$3=6),Makrozyklus!AE6+BF3-1,AND($AS$3=5,$AZ$3=7),Makrozyklus!AJ6+BF3-1,AND($AS$3=5,$AZ$3=8),Makrozyklus!AO6+BF3-1,AND($AS$3=5,$AZ$3=9),Makrozyklus!AT6+BF3-1,AND($AS$3=5,$AZ$3=10),Makrozyklus!AY6+BF3-1,AND($AS$3=5,$AZ$3=11),Makrozyklus!BD6+BF3-1,AND($AS$3=5,$AZ$3=12),"",AND($AS$3=6,$AZ$3=1),Makrozyklus!F6+BF3-1,AND($AS$3=6,$AZ$3=2),Makrozyklus!L6+BF3-1,AND($AS$3=6,$AZ$3=3),Makrozyklus!R6+BF3-1,AND($AS$3=6,$AZ$3=4),Makrozyklus!X6+BF3-1,AND($AS$3=6,$AZ$3=5),Makrozyklus!AD6+BF3-1,AND($AS$3=6,$AZ$3=6),Makrozyklus!AJ6+BF3-1,AND($AS$3=6,$AZ$3=7),Makrozyklus!AP6+BF3-1,AND($AS$3=6,$AZ$3=8),Makrozyklus!AV6+BF3-1,AND($AS$3=6,$AZ$3=9),Makrozyklus!BB6+BF3-1,AND($AS$3=6,$AZ$3=10),"")</f>
        <v>45</v>
      </c>
      <c r="G7" s="436"/>
      <c r="H7" s="120"/>
      <c r="I7" s="433" cm="1">
        <f t="array" ref="I7">_xlfn.IFS(AND($AS$3=3,$AZ$3=1),Makrozyklus!F9+BF3*7-7,AND($AS$3=3,$AZ$3=2),Makrozyklus!I9+BF3*7-7,AND($AS$3=3,$AZ$3=3),Makrozyklus!L9+BF3*7-7,AND($AS$3=3,$AZ$3=4),Makrozyklus!O9+BF3*7-7,AND($AS$3=3,$AZ$3=5),Makrozyklus!R9+BF3*7-7,AND($AS$3=3,$AZ$3=6),Makrozyklus!U9+BF3*7-7,AND($AS$3=3,$AZ$3=7),Makrozyklus!X9+BF3*7-7,AND($AS$3=3,$AZ$3=8),Makrozyklus!AA9+BF3*7-7,AND($AS$3=3,$AZ$3=9),Makrozyklus!AD9+BF3*7-7,AND($AS$3=3,$AZ$3=10),Makrozyklus!AG9+BF3*7-7,AND($AS$3=3,$AZ$3=11),Makrozyklus!AJ9+BF3*7-7,AND($AS$3=3,$AZ$3=12),Makrozyklus!AM9+BF3*7-7,AND($AS$3=3,$AZ$3=13),Makrozyklus!AP9+BF3*7-7,AND($AS$3=3,$AZ$3=14),Makrozyklus!AS9+BF3*7-7,AND($AS$3=3,$AZ$3=15),Makrozyklus!AV9+BF3*7-7,AND($AS$3=3,$AZ$3=16),Makrozyklus!AY9+BF3*7-7,AND($AS$3=3,$AZ$3=17),Makrozyklus!BB9+BF3*7-7,AND($AS$3=3,$AZ$3=18),Makrozyklus!BE9+BF3*7-7,AND($AS$3=3,$AZ$3=19),Makrozyklus!BG9+BF3*7-7,AND($AS$3=4,$AZ$3=1),Makrozyklus!F9+BF3*7-7,AND($AS$3=4,$AZ$3=2),Makrozyklus!J9+BF3*7-7,AND($AS$3=4,$AZ$3=3),Makrozyklus!N9+BF3*7-7,AND($AS$3=4,$AZ$3=4),Makrozyklus!R9+BF3*7-7,AND($AS$3=4,$AZ$3=5),Makrozyklus!V9+BF3*7-7,AND($AS$3=4,$AZ$3=6),Makrozyklus!Z9+BF3*7-7,AND($AS$3=4,$AZ$3=7),Makrozyklus!AD9+BF3*7-7,AND($AS$3=4,$AZ$3=8),Makrozyklus!AH9+BF3*7-7,AND($AS$3=4,$AZ$3=9),Makrozyklus!AL9+BF3*7-7,AND($AS$3=4,$AZ$3=10),Makrozyklus!AP9+BF3*7-7,AND($AS$3=4,$AZ$3=11),Makrozyklus!AT9+BF3*7-7,AND($AS$3=4,$AZ$3=12),Makrozyklus!AX9+BF3*7-7,AND($AS$3=4,$AZ$3=13),Makrozyklus!BB9+BF3*7-7,AND($AS$3=5,$AZ$3=1),Makrozyklus!F9+BF3*7-7,AND($AS$3=5,$AZ$3=2),Makrozyklus!K9+BF3*7-7,AND($AS$3=5,$AZ$3=3),Makrozyklus!P9+BF3*7-7,AND($AS$3=5,$AZ$3=4),Makrozyklus!U9+BF3*7-7,AND($AS$3=5,$AZ$3=5),Makrozyklus!Z9+BF3*7-7,AND($AS$3=5,$AZ$3=6),Makrozyklus!AE9+BF3*7-7,AND($AS$3=5,$AZ$3=7),Makrozyklus!AJ9+BF3*7-7,AND($AS$3=5,$AZ$3=8),Makrozyklus!AO9+BF3*7-7,AND($AS$3=5,$AZ$3=9),Makrozyklus!AT9+BF3*7-7,AND($AS$3=5,$AZ$3=10),Makrozyklus!AY9+BF3*7-7,AND($AS$3=5,$AZ$3=11),Makrozyklus!BD9+BF3*7-7,AND($AS$3=5,$AZ$3=12),Makrozyklus!BH9+BF3*7-7,AND($AS$3=6,$AZ$3=1),Makrozyklus!F9+BF3*7-7,AND($AS$3=6,$AZ$3=2),Makrozyklus!L9+BF3*7-7,AND($AS$3=6,$AZ$3=3),Makrozyklus!R9+BF3*7-7,AND($AS$3=6,$AZ$3=4),Makrozyklus!X9+BF3*7-7,AND($AS$3=6,$AZ$3=5),Makrozyklus!AD9+BF3*7-7,AND($AS$3=6,$AZ$3=6),Makrozyklus!AJ9+BF3*7-7,AND($AS$3=6,$AZ$3=7),Makrozyklus!AP9+BF3*7-7,AND($AS$3=6,$AZ$3=8),Makrozyklus!AV9+BF3*7-7,AND($AS$3=6,$AZ$3=9),Makrozyklus!BB9+BF3*7-7,AND($AS$3=6,$AZ$3=10),"")</f>
        <v>45600</v>
      </c>
      <c r="J7" s="433"/>
      <c r="K7" s="124" t="s">
        <v>27</v>
      </c>
      <c r="L7" s="434">
        <f>I7+6</f>
        <v>45606</v>
      </c>
      <c r="M7" s="434"/>
      <c r="N7" s="99"/>
      <c r="AR7" s="13"/>
      <c r="AS7" s="123"/>
      <c r="AT7" s="123"/>
      <c r="AU7" s="123"/>
      <c r="AV7" s="123"/>
      <c r="AW7" s="123"/>
      <c r="AX7" s="123"/>
      <c r="AY7" s="123"/>
      <c r="AZ7" s="123"/>
      <c r="BA7" s="123"/>
      <c r="BB7" s="123"/>
      <c r="BC7" s="123"/>
      <c r="BD7" s="123"/>
      <c r="BE7" s="123"/>
      <c r="BF7" s="123"/>
      <c r="BG7" s="123"/>
    </row>
    <row r="8" spans="1:60" s="7" customFormat="1" ht="15.95" customHeight="1" x14ac:dyDescent="0.25">
      <c r="A8" s="427"/>
      <c r="B8" s="428"/>
      <c r="C8" s="428"/>
      <c r="D8" s="428"/>
      <c r="E8" s="429"/>
      <c r="F8" s="85"/>
      <c r="G8" s="85"/>
      <c r="H8" s="85"/>
      <c r="I8" s="85"/>
      <c r="J8" s="85"/>
      <c r="K8" s="85"/>
      <c r="L8" s="85"/>
      <c r="M8" s="85"/>
      <c r="N8" s="84"/>
      <c r="AR8" s="13"/>
      <c r="AS8" s="122"/>
      <c r="AT8" s="122"/>
      <c r="AU8" s="122"/>
      <c r="AV8" s="122"/>
      <c r="AW8" s="122"/>
      <c r="AX8" s="122"/>
      <c r="AY8" s="122"/>
      <c r="AZ8" s="122"/>
      <c r="BA8" s="122"/>
      <c r="BB8" s="122"/>
      <c r="BC8" s="122"/>
      <c r="BD8" s="122"/>
      <c r="BE8" s="122"/>
      <c r="BF8" s="122"/>
      <c r="BG8" s="122"/>
    </row>
    <row r="9" spans="1:60" s="7" customFormat="1" ht="15.95" customHeight="1" x14ac:dyDescent="0.25">
      <c r="O9" s="14"/>
      <c r="P9" s="14"/>
      <c r="Q9" s="14"/>
      <c r="R9" s="14"/>
      <c r="S9" s="14"/>
      <c r="T9" s="14"/>
      <c r="U9" s="14"/>
      <c r="V9" s="14"/>
      <c r="W9" s="14"/>
      <c r="X9" s="14"/>
      <c r="Y9" s="18"/>
      <c r="Z9" s="18"/>
      <c r="AA9" s="18"/>
      <c r="AB9" s="18"/>
      <c r="AC9" s="18"/>
      <c r="AD9" s="18"/>
      <c r="AE9" s="18"/>
      <c r="AF9" s="18"/>
      <c r="AG9" s="18"/>
      <c r="AH9" s="18"/>
      <c r="AI9" s="18"/>
      <c r="AJ9" s="18"/>
      <c r="AK9" s="18"/>
      <c r="AL9" s="18"/>
      <c r="AM9" s="18"/>
      <c r="AN9" s="18"/>
      <c r="AO9" s="18"/>
      <c r="AP9" s="18"/>
      <c r="AQ9" s="18"/>
      <c r="AR9" s="18"/>
      <c r="AS9" s="122"/>
      <c r="AT9" s="122"/>
      <c r="AU9" s="122"/>
      <c r="AV9" s="122"/>
      <c r="AW9" s="122"/>
      <c r="AX9" s="122"/>
      <c r="AY9" s="122"/>
      <c r="AZ9" s="122"/>
      <c r="BA9" s="122"/>
      <c r="BB9" s="122"/>
      <c r="BC9" s="122"/>
      <c r="BD9" s="122"/>
      <c r="BE9" s="122"/>
      <c r="BF9" s="122"/>
      <c r="BG9" s="122"/>
    </row>
    <row r="10" spans="1:60" s="7" customFormat="1" ht="15.95" customHeight="1" x14ac:dyDescent="0.25">
      <c r="AR10" s="14"/>
      <c r="AS10" s="122"/>
      <c r="AT10" s="122"/>
      <c r="AU10" s="122"/>
      <c r="AV10" s="122"/>
      <c r="AW10" s="122"/>
      <c r="AX10" s="122"/>
      <c r="AY10" s="122"/>
      <c r="AZ10" s="122"/>
      <c r="BA10" s="122"/>
      <c r="BB10" s="122"/>
      <c r="BC10" s="122"/>
      <c r="BD10" s="122"/>
      <c r="BE10" s="122"/>
      <c r="BF10" s="122"/>
      <c r="BG10" s="122"/>
    </row>
    <row r="11" spans="1:60" s="14" customFormat="1" x14ac:dyDescent="0.25">
      <c r="A11" s="328" t="s">
        <v>42</v>
      </c>
      <c r="B11" s="329"/>
      <c r="C11" s="329"/>
      <c r="D11" s="329"/>
      <c r="E11" s="330"/>
      <c r="F11" s="134" cm="1">
        <f t="array" ref="F11">_xlfn.IFS($AS$3=3,Mesozyklus!K16,$AS$3=4,Mesozyklus!M16,$AS$3=5,Mesozyklus!O16,$AS$3=6,Mesozyklus!Q16)</f>
        <v>45</v>
      </c>
      <c r="G11" s="12" cm="1">
        <f t="array" ref="G11">_xlfn.IFS($AS$3=3,Mesozyklus!M16,$AS$3=4,Mesozyklus!O16,$AS$3=5,Mesozyklus!Q16,$AS$3=6,Mesozyklus!S16)</f>
        <v>46</v>
      </c>
      <c r="H11" s="12" cm="1">
        <f t="array" ref="H11">_xlfn.IFS($AS$3=3,Mesozyklus!O16,$AS$3=4,Mesozyklus!Q16,$AS$3=5,Mesozyklus!S16,$AS$3=6,Mesozyklus!U16)</f>
        <v>47</v>
      </c>
      <c r="I11" s="12" cm="1">
        <f t="array" ref="I11">_xlfn.IFS($AS$3=3,"",$AS$3=4,Mesozyklus!S16,$AS$3=5,Mesozyklus!U16,$AS$3=6,Mesozyklus!W16)</f>
        <v>48</v>
      </c>
      <c r="J11" s="12" t="str" cm="1">
        <f t="array" ref="J11">_xlfn.IFS($AS$3=3,"",$AS$3=4,"",$AS$3=5,Mesozyklus!W16,$AS$3=6,Mesozyklus!Y16)</f>
        <v/>
      </c>
      <c r="K11" s="12" t="str" cm="1">
        <f t="array" ref="K11">_xlfn.IFS($AS$3=3,"",$AS$3=4,"",$AS$3=5,"",$AS$3=6,Mesozyklus!AA16)</f>
        <v/>
      </c>
      <c r="L11" s="12"/>
      <c r="M11" s="322" t="s">
        <v>87</v>
      </c>
      <c r="N11" s="323"/>
      <c r="O11" s="323"/>
      <c r="P11" s="323"/>
      <c r="Q11" s="324"/>
      <c r="R11" s="281">
        <f>Mesozyklus!F9</f>
        <v>0</v>
      </c>
      <c r="S11" s="282"/>
      <c r="T11" s="282"/>
      <c r="U11" s="282"/>
      <c r="V11" s="282"/>
      <c r="W11" s="282"/>
      <c r="X11" s="282"/>
      <c r="Y11" s="282"/>
      <c r="Z11" s="282"/>
      <c r="AA11" s="282"/>
      <c r="AB11" s="282"/>
      <c r="AC11" s="282"/>
      <c r="AD11" s="282"/>
      <c r="AE11" s="282"/>
      <c r="AF11" s="282"/>
      <c r="AG11" s="282"/>
      <c r="AH11" s="282"/>
      <c r="AI11" s="282"/>
      <c r="AJ11" s="282"/>
      <c r="AK11" s="282"/>
      <c r="AL11" s="282"/>
      <c r="AM11" s="282"/>
      <c r="AN11" s="282"/>
      <c r="AO11" s="282"/>
      <c r="AP11" s="282"/>
      <c r="AQ11" s="282"/>
      <c r="AR11" s="282"/>
      <c r="AS11" s="282"/>
      <c r="AT11" s="282"/>
      <c r="AU11" s="282"/>
      <c r="AV11" s="282"/>
      <c r="AW11" s="282"/>
      <c r="AX11" s="282"/>
      <c r="AY11" s="282"/>
      <c r="AZ11" s="282"/>
      <c r="BA11" s="282"/>
      <c r="BB11" s="282"/>
      <c r="BC11" s="283"/>
      <c r="BD11" s="121"/>
      <c r="BE11" s="121"/>
      <c r="BF11" s="121"/>
      <c r="BG11" s="121"/>
    </row>
    <row r="12" spans="1:60" s="14" customFormat="1" x14ac:dyDescent="0.25">
      <c r="A12" s="328" t="s">
        <v>45</v>
      </c>
      <c r="B12" s="329"/>
      <c r="C12" s="329"/>
      <c r="D12" s="329"/>
      <c r="E12" s="330"/>
      <c r="F12" s="136" cm="1">
        <f t="array" ref="F12">_xlfn.IFS($AS$3=3,Mesozyklus!K17,$AS$3=4,Mesozyklus!M17,$AS$3=5,Mesozyklus!O17,$AS$3=6,Mesozyklus!Q17)</f>
        <v>0</v>
      </c>
      <c r="G12" s="137" cm="1">
        <f t="array" ref="G12">_xlfn.IFS($AS$3=3,Mesozyklus!M17,$AS$3=4,Mesozyklus!O17,$AS$3=5,Mesozyklus!Q17,$AS$3=6,Mesozyklus!S17)</f>
        <v>0</v>
      </c>
      <c r="H12" s="137" cm="1">
        <f t="array" ref="H12">_xlfn.IFS($AS$3=3,Mesozyklus!O17,$AS$3=4,Mesozyklus!Q17,$AS$3=5,Mesozyklus!S17,$AS$3=6,Mesozyklus!U17)</f>
        <v>0</v>
      </c>
      <c r="I12" s="137" cm="1">
        <f t="array" ref="I12">_xlfn.IFS($AS$3=3,"",$AS$3=4,Mesozyklus!S17,$AS$3=5,Mesozyklus!U17,$AS$3=6,Mesozyklus!W17)</f>
        <v>0</v>
      </c>
      <c r="J12" s="137" t="str" cm="1">
        <f t="array" ref="J12">_xlfn.IFS($AS$3=3,"",$AS$3=4,"",$AS$3=5,Mesozyklus!W17,$AS$3=6,Mesozyklus!Y17)</f>
        <v/>
      </c>
      <c r="K12" s="137" t="str" cm="1">
        <f t="array" ref="K12">_xlfn.IFS($AS$3=3,"",$AS$3=4,"",$AS$3=5,"",$AS$3=6,Mesozyklus!AA17)</f>
        <v/>
      </c>
      <c r="L12" s="7" t="str">
        <f>""</f>
        <v/>
      </c>
      <c r="M12" s="325"/>
      <c r="N12" s="326"/>
      <c r="O12" s="326"/>
      <c r="P12" s="326"/>
      <c r="Q12" s="327"/>
      <c r="R12" s="284"/>
      <c r="S12" s="285"/>
      <c r="T12" s="285"/>
      <c r="U12" s="285"/>
      <c r="V12" s="285"/>
      <c r="W12" s="285"/>
      <c r="X12" s="285"/>
      <c r="Y12" s="285"/>
      <c r="Z12" s="285"/>
      <c r="AA12" s="285"/>
      <c r="AB12" s="285"/>
      <c r="AC12" s="285"/>
      <c r="AD12" s="285"/>
      <c r="AE12" s="285"/>
      <c r="AF12" s="285"/>
      <c r="AG12" s="285"/>
      <c r="AH12" s="285"/>
      <c r="AI12" s="285"/>
      <c r="AJ12" s="285"/>
      <c r="AK12" s="285"/>
      <c r="AL12" s="285"/>
      <c r="AM12" s="285"/>
      <c r="AN12" s="285"/>
      <c r="AO12" s="285"/>
      <c r="AP12" s="285"/>
      <c r="AQ12" s="285"/>
      <c r="AR12" s="285"/>
      <c r="AS12" s="285"/>
      <c r="AT12" s="285"/>
      <c r="AU12" s="285"/>
      <c r="AV12" s="285"/>
      <c r="AW12" s="285"/>
      <c r="AX12" s="285"/>
      <c r="AY12" s="285"/>
      <c r="AZ12" s="285"/>
      <c r="BA12" s="285"/>
      <c r="BB12" s="285"/>
      <c r="BC12" s="286"/>
      <c r="BD12" s="121"/>
      <c r="BE12" s="121"/>
      <c r="BF12" s="121"/>
      <c r="BG12" s="121"/>
    </row>
    <row r="13" spans="1:60" x14ac:dyDescent="0.25">
      <c r="A13" s="328" t="s">
        <v>46</v>
      </c>
      <c r="B13" s="329"/>
      <c r="C13" s="329"/>
      <c r="D13" s="329"/>
      <c r="E13" s="330"/>
      <c r="F13" s="134" cm="1">
        <f t="array" ref="F13">_xlfn.IFS($AS$3=3,Mesozyklus!K18,$AS$3=4,Mesozyklus!M18,$AS$3=5,Mesozyklus!O18,$AS$3=6,Mesozyklus!Q18)</f>
        <v>0</v>
      </c>
      <c r="G13" s="12" cm="1">
        <f t="array" ref="G13">_xlfn.IFS($AS$3=3,Mesozyklus!M18,$AS$3=4,Mesozyklus!O18,$AS$3=5,Mesozyklus!Q18,$AS$3=6,Mesozyklus!S18)</f>
        <v>0</v>
      </c>
      <c r="H13" s="12" cm="1">
        <f t="array" ref="H13">_xlfn.IFS($AS$3=3,Mesozyklus!O18,$AS$3=4,Mesozyklus!Q18,$AS$3=5,Mesozyklus!S18,$AS$3=6,Mesozyklus!U18)</f>
        <v>0</v>
      </c>
      <c r="I13" s="12" cm="1">
        <f t="array" ref="I13">_xlfn.IFS($AS$3=3,"",$AS$3=4,Mesozyklus!S18,$AS$3=5,Mesozyklus!U18,$AS$3=6,Mesozyklus!W18)</f>
        <v>0</v>
      </c>
      <c r="J13" s="12" t="str" cm="1">
        <f t="array" ref="J13">_xlfn.IFS($AS$3=3,"",$AS$3=4,"",$AS$3=5,Mesozyklus!W18,$AS$3=6,Mesozyklus!Y18)</f>
        <v/>
      </c>
      <c r="K13" s="12" t="str" cm="1">
        <f t="array" ref="K13">_xlfn.IFS($AS$3=3,"",$AS$3=4,"",$AS$3=5,"",$AS$3=6,Mesozyklus!AA18)</f>
        <v/>
      </c>
      <c r="AK13" s="14"/>
      <c r="AL13" s="14"/>
      <c r="AM13" s="14"/>
      <c r="AN13" s="14"/>
      <c r="AO13" s="14"/>
      <c r="AP13" s="14"/>
      <c r="AQ13" s="14"/>
      <c r="AS13" s="121"/>
      <c r="AT13" s="121"/>
      <c r="AU13" s="121"/>
      <c r="AV13" s="121"/>
      <c r="AW13" s="121"/>
      <c r="AX13" s="121"/>
      <c r="AY13" s="121"/>
      <c r="AZ13" s="121"/>
      <c r="BA13" s="121"/>
      <c r="BB13" s="121"/>
      <c r="BC13" s="121"/>
      <c r="BD13" s="121"/>
      <c r="BE13" s="121"/>
      <c r="BF13" s="121"/>
      <c r="BG13" s="121"/>
    </row>
    <row r="14" spans="1:60" x14ac:dyDescent="0.25">
      <c r="A14" s="328" t="s">
        <v>47</v>
      </c>
      <c r="B14" s="329"/>
      <c r="C14" s="329"/>
      <c r="D14" s="329"/>
      <c r="E14" s="330"/>
      <c r="F14" s="134"/>
      <c r="G14" s="12"/>
      <c r="H14" s="12" t="str" cm="1">
        <f t="array" ref="H14">_xlfn.IFS($AS$3=3,Mesozyklus!O19,$AS$3=4,"",$AS$3=5,Mesozyklus!S19,$AS$3=6,Mesozyklus!U19)</f>
        <v/>
      </c>
      <c r="I14" s="12" cm="1">
        <f t="array" ref="I14">_xlfn.IFS($AS$3=3,"",$AS$3=4,Mesozyklus!S19,$AS$3=5,Mesozyklus!U19,$AS$3=6,Mesozyklus!W19)</f>
        <v>0</v>
      </c>
      <c r="J14" s="12" t="str" cm="1">
        <f t="array" ref="J14">_xlfn.IFS($AS$3=3,"",$AS$3=4,"",$AS$3=5,Mesozyklus!W19,$AS$3=6,"")</f>
        <v/>
      </c>
      <c r="K14" s="12" t="str" cm="1">
        <f t="array" ref="K14">_xlfn.IFS($AS$3=3,"",$AS$3=4,"",$AS$3=5,"",$AS$3=6,Mesozyklus!AA19)</f>
        <v/>
      </c>
      <c r="M14" s="320" t="s">
        <v>104</v>
      </c>
      <c r="N14" s="320"/>
      <c r="O14" s="320"/>
      <c r="P14" s="320"/>
      <c r="Q14" s="320"/>
      <c r="R14" s="430">
        <f>Mesozyklus!F12</f>
        <v>0</v>
      </c>
      <c r="S14" s="430"/>
      <c r="T14" s="430"/>
      <c r="U14" s="430"/>
      <c r="V14" s="430"/>
      <c r="W14" s="430"/>
      <c r="X14" s="430"/>
      <c r="Y14" s="430"/>
      <c r="Z14" s="430"/>
      <c r="AA14" s="430"/>
      <c r="AB14" s="430"/>
      <c r="AC14" s="430"/>
      <c r="AD14" s="430"/>
      <c r="AE14" s="430"/>
      <c r="AF14" s="430"/>
      <c r="AG14" s="430"/>
      <c r="AI14" s="281" t="s">
        <v>89</v>
      </c>
      <c r="AJ14" s="282"/>
      <c r="AK14" s="282"/>
      <c r="AL14" s="282"/>
      <c r="AM14" s="283"/>
      <c r="AN14" s="414">
        <f>Mesozyklus!AB12</f>
        <v>0</v>
      </c>
      <c r="AO14" s="415"/>
      <c r="AP14" s="415"/>
      <c r="AQ14" s="415"/>
      <c r="AR14" s="415"/>
      <c r="AS14" s="415"/>
      <c r="AT14" s="415"/>
      <c r="AU14" s="415"/>
      <c r="AV14" s="415"/>
      <c r="AW14" s="415"/>
      <c r="AX14" s="415"/>
      <c r="AY14" s="415"/>
      <c r="AZ14" s="415"/>
      <c r="BA14" s="415"/>
      <c r="BB14" s="415"/>
      <c r="BC14" s="416"/>
      <c r="BD14" s="121"/>
      <c r="BE14" s="121"/>
      <c r="BF14" s="121"/>
      <c r="BG14" s="121"/>
    </row>
    <row r="15" spans="1:60" s="14" customFormat="1" ht="15.6" customHeight="1" x14ac:dyDescent="0.25">
      <c r="A15" s="262"/>
      <c r="B15" s="263"/>
      <c r="C15" s="263"/>
      <c r="D15" s="263"/>
      <c r="E15" s="410"/>
      <c r="F15" s="134"/>
      <c r="G15" s="12"/>
      <c r="H15" s="12"/>
      <c r="I15" s="12"/>
      <c r="J15" s="12"/>
      <c r="K15" s="12"/>
      <c r="L15"/>
      <c r="M15" s="321"/>
      <c r="N15" s="321"/>
      <c r="O15" s="321"/>
      <c r="P15" s="321"/>
      <c r="Q15" s="321"/>
      <c r="R15" s="431"/>
      <c r="S15" s="431"/>
      <c r="T15" s="431"/>
      <c r="U15" s="431"/>
      <c r="V15" s="431"/>
      <c r="W15" s="431"/>
      <c r="X15" s="431"/>
      <c r="Y15" s="431"/>
      <c r="Z15" s="431"/>
      <c r="AA15" s="431"/>
      <c r="AB15" s="431"/>
      <c r="AC15" s="431"/>
      <c r="AD15" s="431"/>
      <c r="AE15" s="431"/>
      <c r="AF15" s="431"/>
      <c r="AG15" s="431"/>
      <c r="AI15" s="284"/>
      <c r="AJ15" s="285"/>
      <c r="AK15" s="285"/>
      <c r="AL15" s="285"/>
      <c r="AM15" s="286"/>
      <c r="AN15" s="417"/>
      <c r="AO15" s="418"/>
      <c r="AP15" s="418"/>
      <c r="AQ15" s="418"/>
      <c r="AR15" s="418"/>
      <c r="AS15" s="418"/>
      <c r="AT15" s="418"/>
      <c r="AU15" s="418"/>
      <c r="AV15" s="418"/>
      <c r="AW15" s="418"/>
      <c r="AX15" s="418"/>
      <c r="AY15" s="418"/>
      <c r="AZ15" s="418"/>
      <c r="BA15" s="418"/>
      <c r="BB15" s="418"/>
      <c r="BC15" s="419"/>
      <c r="BD15" s="121"/>
      <c r="BE15" s="121"/>
      <c r="BF15" s="121"/>
      <c r="BG15" s="121"/>
    </row>
    <row r="16" spans="1:60" s="14" customFormat="1" x14ac:dyDescent="0.25">
      <c r="A16" s="411" t="s">
        <v>49</v>
      </c>
      <c r="B16" s="412"/>
      <c r="C16" s="412"/>
      <c r="D16" s="412"/>
      <c r="E16" s="413"/>
      <c r="F16" s="127" cm="1">
        <f t="array" ref="F16">_xlfn.IFS($AS$3=3,Mesozyklus!K21,$AS$3=4,Mesozyklus!M21,$AS$3=5,Mesozyklus!O21,$AS$3=6,Mesozyklus!Q21)</f>
        <v>0</v>
      </c>
      <c r="G16" s="128" cm="1">
        <f t="array" ref="G16">_xlfn.IFS($AS$3=3,Mesozyklus!M21,$AS$3=4,Mesozyklus!O21,$AS$3=5,Mesozyklus!Q21,$AS$3=6,Mesozyklus!S21)</f>
        <v>0</v>
      </c>
      <c r="H16" s="128" cm="1">
        <f t="array" ref="H16">_xlfn.IFS($AS$3=3,Mesozyklus!O21,$AS$3=4,Mesozyklus!Q21,$AS$3=5,Mesozyklus!S21,$AS$3=6,Mesozyklus!U21)</f>
        <v>0</v>
      </c>
      <c r="I16" s="128" cm="1">
        <f t="array" ref="I16">_xlfn.IFS($AS$3=3,"",$AS$3=4,Mesozyklus!S21,$AS$3=5,Mesozyklus!U21,$AS$3=6,Mesozyklus!W21)</f>
        <v>0</v>
      </c>
      <c r="J16" s="128" t="str" cm="1">
        <f t="array" ref="J16">_xlfn.IFS($AS$3=3,"",$AS$3=4,"",$AS$3=5,Mesozyklus!W21,$AS$3=6,Mesozyklus!Y21)</f>
        <v/>
      </c>
      <c r="K16" s="128" t="str" cm="1">
        <f t="array" ref="K16">_xlfn.IFS($AS$3=3,"",$AS$3=4,"",$AS$3=5,"",$AS$3=6,Mesozyklus!AA21)</f>
        <v/>
      </c>
      <c r="L16" s="49"/>
      <c r="M16" s="49"/>
      <c r="N16" s="49"/>
      <c r="O16" s="49"/>
      <c r="P16" s="49"/>
      <c r="AK16"/>
      <c r="AL16"/>
      <c r="AM16"/>
      <c r="AN16"/>
      <c r="AO16"/>
      <c r="AP16"/>
      <c r="AQ16"/>
      <c r="AS16" s="121"/>
      <c r="AT16" s="121"/>
      <c r="AU16" s="121"/>
      <c r="AV16" s="121"/>
      <c r="AW16" s="121"/>
      <c r="AX16" s="121"/>
      <c r="AY16" s="121"/>
      <c r="AZ16" s="121"/>
      <c r="BA16" s="121"/>
      <c r="BB16" s="121"/>
      <c r="BC16" s="121"/>
      <c r="BD16" s="121"/>
      <c r="BE16" s="121"/>
      <c r="BF16" s="121"/>
      <c r="BG16" s="121"/>
    </row>
    <row r="17" spans="1:59" x14ac:dyDescent="0.25">
      <c r="A17" s="264"/>
      <c r="B17" s="265"/>
      <c r="C17" s="265"/>
      <c r="D17" s="265"/>
      <c r="E17" s="432"/>
      <c r="F17" s="134"/>
      <c r="G17" s="12"/>
      <c r="H17" s="12"/>
      <c r="I17" s="12"/>
      <c r="J17" s="12"/>
      <c r="K17" s="12"/>
      <c r="AK17" s="14"/>
      <c r="AL17" s="14"/>
      <c r="AM17" s="14"/>
      <c r="AN17" s="14"/>
      <c r="AO17" s="14"/>
      <c r="AP17" s="14"/>
      <c r="AQ17" s="14"/>
      <c r="AS17" s="121"/>
      <c r="AT17" s="121"/>
      <c r="AU17" s="121"/>
      <c r="AV17" s="121"/>
      <c r="AW17" s="121"/>
      <c r="AX17" s="121"/>
      <c r="AY17" s="121"/>
      <c r="AZ17" s="121"/>
      <c r="BA17" s="121"/>
      <c r="BB17" s="121"/>
      <c r="BC17" s="121"/>
      <c r="BD17" s="121"/>
      <c r="BE17" s="121"/>
      <c r="BF17" s="121"/>
      <c r="BG17" s="121"/>
    </row>
    <row r="18" spans="1:59" ht="8.1" customHeight="1" x14ac:dyDescent="0.25">
      <c r="A18" s="437">
        <v>1</v>
      </c>
      <c r="B18" s="438"/>
      <c r="C18" s="438"/>
      <c r="D18" s="438"/>
      <c r="E18" s="439"/>
      <c r="F18" s="134"/>
      <c r="G18" s="12"/>
      <c r="H18" s="12"/>
      <c r="I18" s="12"/>
      <c r="J18" s="12"/>
      <c r="K18" s="12"/>
      <c r="L18" s="12"/>
      <c r="M18" s="12"/>
      <c r="N18" s="12"/>
      <c r="O18" s="12"/>
      <c r="P18" s="12"/>
      <c r="AK18" s="14"/>
      <c r="AL18" s="14"/>
      <c r="AM18" s="14"/>
      <c r="AN18" s="14"/>
    </row>
    <row r="19" spans="1:59" ht="8.1" customHeight="1" x14ac:dyDescent="0.25">
      <c r="A19" s="331"/>
      <c r="B19" s="332"/>
      <c r="C19" s="332"/>
      <c r="D19" s="332"/>
      <c r="E19" s="333"/>
      <c r="F19" s="134"/>
      <c r="G19" s="12"/>
      <c r="H19" s="12"/>
      <c r="I19" s="12"/>
      <c r="J19" s="12"/>
      <c r="K19" s="12"/>
      <c r="L19" s="12"/>
      <c r="M19" s="12"/>
      <c r="N19" s="12"/>
      <c r="O19" s="12"/>
      <c r="P19" s="12"/>
      <c r="AK19" s="14"/>
      <c r="AL19" s="14"/>
      <c r="AM19" s="14"/>
      <c r="AN19" s="14"/>
    </row>
    <row r="20" spans="1:59" ht="8.1" customHeight="1" x14ac:dyDescent="0.25">
      <c r="A20" s="331">
        <v>0.8</v>
      </c>
      <c r="B20" s="332"/>
      <c r="C20" s="332"/>
      <c r="D20" s="332"/>
      <c r="E20" s="333"/>
      <c r="F20" s="134"/>
      <c r="G20" s="12"/>
      <c r="H20" s="12"/>
      <c r="I20" s="12"/>
      <c r="J20" s="12"/>
      <c r="K20" s="12"/>
      <c r="L20" s="12"/>
      <c r="M20" s="12"/>
      <c r="N20" s="12"/>
      <c r="O20" s="12"/>
      <c r="P20" s="12"/>
      <c r="AK20" s="14"/>
      <c r="AL20" s="14"/>
      <c r="AM20" s="14"/>
      <c r="AN20" s="14"/>
    </row>
    <row r="21" spans="1:59" ht="8.1" customHeight="1" x14ac:dyDescent="0.25">
      <c r="A21" s="331"/>
      <c r="B21" s="332"/>
      <c r="C21" s="332"/>
      <c r="D21" s="332"/>
      <c r="E21" s="333"/>
      <c r="F21" s="134"/>
      <c r="G21" s="12"/>
      <c r="H21" s="12"/>
      <c r="I21" s="12"/>
      <c r="J21" s="12"/>
      <c r="K21" s="12"/>
      <c r="L21" s="12"/>
      <c r="M21" s="12"/>
      <c r="N21" s="12"/>
      <c r="O21" s="12"/>
      <c r="P21" s="12"/>
      <c r="AK21" s="14"/>
      <c r="AL21" s="14"/>
      <c r="AM21" s="14"/>
      <c r="AN21" s="14"/>
    </row>
    <row r="22" spans="1:59" ht="8.1" customHeight="1" x14ac:dyDescent="0.25">
      <c r="A22" s="331">
        <v>0.6</v>
      </c>
      <c r="B22" s="332"/>
      <c r="C22" s="332"/>
      <c r="D22" s="332"/>
      <c r="E22" s="333"/>
      <c r="F22" s="134"/>
      <c r="G22" s="12"/>
      <c r="H22" s="12"/>
      <c r="I22" s="12"/>
      <c r="J22" s="12"/>
      <c r="K22" s="12"/>
      <c r="L22" s="12"/>
      <c r="M22" s="12"/>
      <c r="N22" s="12"/>
      <c r="O22" s="12"/>
      <c r="P22" s="12"/>
      <c r="AK22" s="14"/>
      <c r="AL22" s="14"/>
      <c r="AM22" s="14"/>
      <c r="AN22" s="14"/>
    </row>
    <row r="23" spans="1:59" ht="8.1" customHeight="1" x14ac:dyDescent="0.25">
      <c r="A23" s="331"/>
      <c r="B23" s="332"/>
      <c r="C23" s="332"/>
      <c r="D23" s="332"/>
      <c r="E23" s="333"/>
      <c r="F23" s="134"/>
      <c r="G23" s="12"/>
      <c r="H23" s="12"/>
      <c r="I23" s="12"/>
      <c r="J23" s="12"/>
      <c r="K23" s="12"/>
      <c r="L23" s="12"/>
      <c r="M23" s="12"/>
      <c r="N23" s="12"/>
      <c r="O23" s="12"/>
      <c r="P23" s="12"/>
      <c r="AK23" s="14"/>
      <c r="AL23" s="14"/>
      <c r="AM23" s="14"/>
      <c r="AN23" s="14"/>
    </row>
    <row r="24" spans="1:59" ht="8.1" customHeight="1" x14ac:dyDescent="0.25">
      <c r="A24" s="331">
        <v>0.4</v>
      </c>
      <c r="B24" s="332"/>
      <c r="C24" s="332"/>
      <c r="D24" s="332"/>
      <c r="E24" s="333"/>
      <c r="F24" s="134"/>
      <c r="G24" s="12"/>
      <c r="H24" s="12"/>
      <c r="I24" s="12"/>
      <c r="J24" s="12"/>
      <c r="K24" s="12"/>
      <c r="L24" s="12"/>
      <c r="M24" s="12"/>
      <c r="N24" s="12"/>
      <c r="O24" s="12"/>
      <c r="P24" s="12"/>
      <c r="AK24" s="14"/>
      <c r="AL24" s="14"/>
      <c r="AM24" s="14"/>
      <c r="AN24" s="14"/>
    </row>
    <row r="25" spans="1:59" ht="8.1" customHeight="1" x14ac:dyDescent="0.25">
      <c r="A25" s="331"/>
      <c r="B25" s="332"/>
      <c r="C25" s="332"/>
      <c r="D25" s="332"/>
      <c r="E25" s="333"/>
      <c r="F25" s="134"/>
      <c r="G25" s="12"/>
      <c r="H25" s="12"/>
      <c r="I25" s="12"/>
      <c r="J25" s="12"/>
      <c r="K25" s="12"/>
      <c r="L25" s="12"/>
      <c r="M25" s="12"/>
      <c r="N25" s="12"/>
      <c r="O25" s="12"/>
      <c r="P25" s="12"/>
      <c r="AK25" s="14"/>
      <c r="AL25" s="14"/>
      <c r="AM25" s="14"/>
      <c r="AN25" s="14"/>
    </row>
    <row r="26" spans="1:59" ht="8.1" customHeight="1" x14ac:dyDescent="0.25">
      <c r="A26" s="331">
        <v>0.2</v>
      </c>
      <c r="B26" s="332"/>
      <c r="C26" s="332"/>
      <c r="D26" s="332"/>
      <c r="E26" s="333"/>
      <c r="F26" s="134"/>
      <c r="G26" s="12"/>
      <c r="H26" s="12"/>
      <c r="I26" s="12"/>
      <c r="J26" s="12"/>
      <c r="K26" s="12"/>
      <c r="L26" s="12"/>
      <c r="M26" s="12"/>
      <c r="N26" s="12"/>
      <c r="O26" s="12"/>
      <c r="P26" s="12"/>
      <c r="AK26" s="14"/>
      <c r="AL26" s="14"/>
      <c r="AM26" s="14"/>
      <c r="AN26" s="14"/>
    </row>
    <row r="27" spans="1:59" ht="8.1" customHeight="1" x14ac:dyDescent="0.25">
      <c r="A27" s="334"/>
      <c r="B27" s="335"/>
      <c r="C27" s="335"/>
      <c r="D27" s="335"/>
      <c r="E27" s="336"/>
      <c r="F27" s="134"/>
      <c r="G27" s="12"/>
      <c r="H27" s="12"/>
      <c r="I27" s="12"/>
      <c r="J27" s="12"/>
      <c r="K27" s="12"/>
      <c r="L27" s="12"/>
      <c r="M27" s="12"/>
      <c r="N27" s="12"/>
      <c r="O27" s="12"/>
      <c r="P27" s="12"/>
      <c r="AK27" s="14"/>
      <c r="AL27" s="14"/>
      <c r="AM27" s="14"/>
      <c r="AN27" s="14"/>
    </row>
    <row r="28" spans="1:59" x14ac:dyDescent="0.25">
      <c r="A28" s="262" t="s">
        <v>50</v>
      </c>
      <c r="B28" s="263"/>
      <c r="C28" s="263"/>
      <c r="D28" s="263"/>
      <c r="E28" s="410"/>
      <c r="F28" s="12" cm="1">
        <f t="array" ref="F28">_xlfn.IFS($AS$3=3,Mesozyklus!K33,$AS$3=4,Mesozyklus!M33,$AS$3=5,Mesozyklus!O33,$AS$3=6,Mesozyklus!Q33)</f>
        <v>0</v>
      </c>
      <c r="G28" s="12" cm="1">
        <f t="array" ref="G28">_xlfn.IFS($AS$3=3,Mesozyklus!M33,$AS$3=4,Mesozyklus!O33,$AS$3=5,Mesozyklus!Q33,$AS$3=6,Mesozyklus!S33)</f>
        <v>0</v>
      </c>
      <c r="H28" s="12" cm="1">
        <f t="array" ref="H28">_xlfn.IFS($AS$3=3,Mesozyklus!O33,$AS$3=4,Mesozyklus!Q33,$AS$3=5,Mesozyklus!S33,$AS$3=6,Mesozyklus!U33)</f>
        <v>0</v>
      </c>
      <c r="I28" s="12" cm="1">
        <f t="array" ref="I28">_xlfn.IFS($AS$3=3,"",$AS$3=4,Mesozyklus!S33,$AS$3=5,Mesozyklus!U33,$AS$3=6,Mesozyklus!W33)</f>
        <v>0</v>
      </c>
      <c r="J28" s="12" t="str" cm="1">
        <f t="array" ref="J28">_xlfn.IFS($AS$3=3,"",$AS$3=4,"",$AS$3=5,Mesozyklus!S33,$AS$3=6,Mesozyklus!U33)</f>
        <v/>
      </c>
      <c r="K28" s="12" t="str" cm="1">
        <f t="array" ref="K28">_xlfn.IFS($AS$3=3,"",$AS$3=4,"",$AS$3=5,"",$AS$3=6,Mesozyklus!W33)</f>
        <v/>
      </c>
      <c r="AK28" s="14"/>
      <c r="AL28" s="14"/>
      <c r="AM28" s="14"/>
      <c r="AN28" s="14"/>
    </row>
    <row r="29" spans="1:59" x14ac:dyDescent="0.25">
      <c r="A29" s="264" t="s">
        <v>51</v>
      </c>
      <c r="B29" s="265"/>
      <c r="C29" s="265"/>
      <c r="D29" s="265"/>
      <c r="E29" s="432"/>
      <c r="F29" s="12" cm="1">
        <f t="array" ref="F29">_xlfn.IFS($AS$3=3,Mesozyklus!K34,$AS$3=4,Mesozyklus!M34,$AS$3=5,Mesozyklus!O34,$AS$3=6,Mesozyklus!Q34)</f>
        <v>0</v>
      </c>
      <c r="G29" s="12" cm="1">
        <f t="array" ref="G29">_xlfn.IFS($AS$3=3,Mesozyklus!M34,$AS$3=4,Mesozyklus!O34,$AS$3=5,Mesozyklus!Q34,$AS$3=6,Mesozyklus!S34)</f>
        <v>0</v>
      </c>
      <c r="H29" s="12" cm="1">
        <f t="array" ref="H29">_xlfn.IFS($AS$3=3,Mesozyklus!O34,$AS$3=4,Mesozyklus!Q34,$AS$3=5,Mesozyklus!S34,$AS$3=6,Mesozyklus!U34)</f>
        <v>0</v>
      </c>
      <c r="I29" s="12" cm="1">
        <f t="array" ref="I29">_xlfn.IFS($AS$3=3,"",$AS$3=4,Mesozyklus!S34,$AS$3=5,Mesozyklus!U34,$AS$3=6,Mesozyklus!W34)</f>
        <v>0</v>
      </c>
      <c r="J29" s="12" t="str" cm="1">
        <f t="array" ref="J29">_xlfn.IFS($AS$3=3,"",$AS$3=4,"",$AS$3=5,Mesozyklus!S34,$AS$3=6,Mesozyklus!U34)</f>
        <v/>
      </c>
      <c r="K29" s="12" t="str" cm="1">
        <f t="array" ref="K29">_xlfn.IFS($AS$3=3,"",$AS$3=4,"",$AS$3=5,"",$AS$3=6,Mesozyklus!W34)</f>
        <v/>
      </c>
      <c r="AK29" s="14"/>
      <c r="AL29" s="14"/>
      <c r="AM29" s="14"/>
      <c r="AN29" s="14"/>
    </row>
    <row r="30" spans="1:59" x14ac:dyDescent="0.25">
      <c r="A30" s="328" t="s">
        <v>94</v>
      </c>
      <c r="B30" s="329"/>
      <c r="C30" s="329"/>
      <c r="D30" s="329"/>
      <c r="E30" s="330"/>
      <c r="F30" s="12" cm="1">
        <f t="array" ref="F30">_xlfn.IFS($AS$3=3,Mesozyklus!K35,$AS$3=4,Mesozyklus!M35,$AS$3=5,Mesozyklus!O35,$AS$3=6,Mesozyklus!Q35)</f>
        <v>0</v>
      </c>
      <c r="G30" s="12" cm="1">
        <f t="array" ref="G30">_xlfn.IFS($AS$3=3,Mesozyklus!M35,$AS$3=4,Mesozyklus!O35,$AS$3=5,Mesozyklus!Q35,$AS$3=6,Mesozyklus!S35)</f>
        <v>0</v>
      </c>
      <c r="H30" s="12" cm="1">
        <f t="array" ref="H30">_xlfn.IFS($AS$3=3,Mesozyklus!O35,$AS$3=4,Mesozyklus!Q35,$AS$3=5,Mesozyklus!S35,$AS$3=6,Mesozyklus!T35)</f>
        <v>0</v>
      </c>
      <c r="I30" s="12" cm="1">
        <f t="array" ref="I30">_xlfn.IFS($AS$3=3,"",$AS$3=4,Mesozyklus!S35,$AS$3=5,Mesozyklus!U35,$AS$3=6,Mesozyklus!W35)</f>
        <v>0</v>
      </c>
      <c r="J30" s="12" t="str" cm="1">
        <f t="array" ref="J30">_xlfn.IFS($AS$3=3,"",$AS$3=4,"",$AS$3=5,Mesozyklus!S35,$AS$3=6,Mesozyklus!U35)</f>
        <v/>
      </c>
      <c r="K30" s="12" t="str" cm="1">
        <f t="array" ref="K30">_xlfn.IFS($AS$3=3,"",$AS$3=4,"",$AS$3=5,"",$AS$3=6,Mesozyklus!W35)</f>
        <v/>
      </c>
      <c r="AK30" s="14"/>
      <c r="AL30" s="14"/>
      <c r="AM30" s="14"/>
      <c r="AN30" s="14"/>
    </row>
    <row r="31" spans="1:59" x14ac:dyDescent="0.25">
      <c r="A31" s="7"/>
      <c r="B31" s="7"/>
      <c r="C31" s="7"/>
      <c r="D31" s="7"/>
      <c r="AK31" s="14"/>
      <c r="AL31" s="14"/>
      <c r="AM31" s="14"/>
      <c r="AN31" s="14"/>
    </row>
    <row r="32" spans="1:59" x14ac:dyDescent="0.25">
      <c r="AK32" s="14"/>
      <c r="AL32" s="14"/>
      <c r="AM32" s="14"/>
      <c r="AN32" s="14"/>
    </row>
    <row r="33" spans="1:45" ht="18.75" x14ac:dyDescent="0.3">
      <c r="A33" s="19" t="s">
        <v>105</v>
      </c>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row>
    <row r="34" spans="1:45" ht="16.5" thickBot="1" x14ac:dyDescent="0.3">
      <c r="A34" s="8"/>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row>
    <row r="35" spans="1:45" ht="16.5" thickTop="1" x14ac:dyDescent="0.25">
      <c r="A35" s="400" t="s">
        <v>106</v>
      </c>
      <c r="B35" s="401"/>
      <c r="C35" s="406"/>
      <c r="D35" s="406" t="s">
        <v>107</v>
      </c>
      <c r="E35" s="420"/>
      <c r="F35" s="420"/>
      <c r="G35" s="420" t="s">
        <v>108</v>
      </c>
      <c r="H35" s="420"/>
      <c r="I35" s="420"/>
      <c r="J35" s="420"/>
      <c r="K35" s="420"/>
      <c r="L35" s="422"/>
      <c r="M35" s="400" t="s">
        <v>109</v>
      </c>
      <c r="N35" s="401"/>
      <c r="O35" s="401"/>
      <c r="P35" s="401"/>
      <c r="Q35" s="401"/>
      <c r="R35" s="401"/>
      <c r="S35" s="401"/>
      <c r="T35" s="401"/>
      <c r="U35" s="401"/>
      <c r="V35" s="401"/>
      <c r="W35" s="401"/>
      <c r="X35" s="401"/>
      <c r="Y35" s="401"/>
      <c r="Z35" s="401"/>
      <c r="AA35" s="401"/>
      <c r="AB35" s="401"/>
      <c r="AC35" s="401"/>
      <c r="AD35" s="401"/>
      <c r="AE35" s="401"/>
      <c r="AF35" s="402"/>
      <c r="AG35" s="406" t="s">
        <v>56</v>
      </c>
      <c r="AH35" s="420"/>
      <c r="AI35" s="420"/>
      <c r="AJ35" s="420"/>
      <c r="AK35" s="420"/>
      <c r="AL35" s="420"/>
      <c r="AM35" s="420"/>
      <c r="AN35" s="420" t="s">
        <v>24</v>
      </c>
      <c r="AO35" s="420"/>
      <c r="AP35" s="420" t="s">
        <v>13</v>
      </c>
      <c r="AQ35" s="420"/>
      <c r="AR35" s="420" t="s">
        <v>23</v>
      </c>
      <c r="AS35" s="422"/>
    </row>
    <row r="36" spans="1:45" ht="16.5" thickBot="1" x14ac:dyDescent="0.3">
      <c r="A36" s="407"/>
      <c r="B36" s="408"/>
      <c r="C36" s="409"/>
      <c r="D36" s="409"/>
      <c r="E36" s="421"/>
      <c r="F36" s="421"/>
      <c r="G36" s="421"/>
      <c r="H36" s="421"/>
      <c r="I36" s="421"/>
      <c r="J36" s="421"/>
      <c r="K36" s="421"/>
      <c r="L36" s="423"/>
      <c r="M36" s="403"/>
      <c r="N36" s="404"/>
      <c r="O36" s="404"/>
      <c r="P36" s="404"/>
      <c r="Q36" s="404"/>
      <c r="R36" s="404"/>
      <c r="S36" s="404"/>
      <c r="T36" s="404"/>
      <c r="U36" s="404"/>
      <c r="V36" s="404"/>
      <c r="W36" s="404"/>
      <c r="X36" s="404"/>
      <c r="Y36" s="404"/>
      <c r="Z36" s="404"/>
      <c r="AA36" s="404"/>
      <c r="AB36" s="404"/>
      <c r="AC36" s="404"/>
      <c r="AD36" s="404"/>
      <c r="AE36" s="404"/>
      <c r="AF36" s="405"/>
      <c r="AG36" s="409"/>
      <c r="AH36" s="421"/>
      <c r="AI36" s="421"/>
      <c r="AJ36" s="421"/>
      <c r="AK36" s="421"/>
      <c r="AL36" s="421"/>
      <c r="AM36" s="421"/>
      <c r="AN36" s="421"/>
      <c r="AO36" s="421"/>
      <c r="AP36" s="421"/>
      <c r="AQ36" s="421"/>
      <c r="AR36" s="421"/>
      <c r="AS36" s="423"/>
    </row>
    <row r="37" spans="1:45" ht="16.5" thickTop="1" x14ac:dyDescent="0.25">
      <c r="A37" s="444"/>
      <c r="B37" s="387"/>
      <c r="C37" s="445"/>
      <c r="D37" s="442"/>
      <c r="E37" s="443"/>
      <c r="F37" s="443"/>
      <c r="G37" s="443"/>
      <c r="H37" s="443"/>
      <c r="I37" s="443"/>
      <c r="J37" s="443"/>
      <c r="K37" s="443"/>
      <c r="L37" s="448"/>
      <c r="M37" s="446"/>
      <c r="N37" s="447"/>
      <c r="O37" s="447"/>
      <c r="P37" s="447"/>
      <c r="Q37" s="447"/>
      <c r="R37" s="447"/>
      <c r="S37" s="447"/>
      <c r="T37" s="447"/>
      <c r="U37" s="447"/>
      <c r="V37" s="447"/>
      <c r="W37" s="447"/>
      <c r="X37" s="447"/>
      <c r="Y37" s="447"/>
      <c r="Z37" s="447"/>
      <c r="AA37" s="447"/>
      <c r="AB37" s="447"/>
      <c r="AC37" s="447"/>
      <c r="AD37" s="447"/>
      <c r="AE37" s="447"/>
      <c r="AF37" s="441"/>
      <c r="AG37" s="442"/>
      <c r="AH37" s="443"/>
      <c r="AI37" s="443"/>
      <c r="AJ37" s="443"/>
      <c r="AK37" s="443"/>
      <c r="AL37" s="443"/>
      <c r="AM37" s="443"/>
      <c r="AN37" s="443"/>
      <c r="AO37" s="443"/>
      <c r="AP37" s="443"/>
      <c r="AQ37" s="443"/>
      <c r="AR37" s="440"/>
      <c r="AS37" s="441"/>
    </row>
    <row r="38" spans="1:45" x14ac:dyDescent="0.25">
      <c r="A38" s="353"/>
      <c r="B38" s="274"/>
      <c r="C38" s="354"/>
      <c r="D38" s="389"/>
      <c r="E38" s="358"/>
      <c r="F38" s="358"/>
      <c r="G38" s="358"/>
      <c r="H38" s="358"/>
      <c r="I38" s="358"/>
      <c r="J38" s="358"/>
      <c r="K38" s="358"/>
      <c r="L38" s="359"/>
      <c r="M38" s="369"/>
      <c r="N38" s="370"/>
      <c r="O38" s="370"/>
      <c r="P38" s="370"/>
      <c r="Q38" s="370"/>
      <c r="R38" s="370"/>
      <c r="S38" s="370"/>
      <c r="T38" s="370"/>
      <c r="U38" s="370"/>
      <c r="V38" s="370"/>
      <c r="W38" s="370"/>
      <c r="X38" s="370"/>
      <c r="Y38" s="370"/>
      <c r="Z38" s="370"/>
      <c r="AA38" s="370"/>
      <c r="AB38" s="370"/>
      <c r="AC38" s="370"/>
      <c r="AD38" s="370"/>
      <c r="AE38" s="370"/>
      <c r="AF38" s="363"/>
      <c r="AG38" s="389"/>
      <c r="AH38" s="358"/>
      <c r="AI38" s="358"/>
      <c r="AJ38" s="358"/>
      <c r="AK38" s="358"/>
      <c r="AL38" s="358"/>
      <c r="AM38" s="358"/>
      <c r="AN38" s="358"/>
      <c r="AO38" s="358"/>
      <c r="AP38" s="358"/>
      <c r="AQ38" s="358"/>
      <c r="AR38" s="362"/>
      <c r="AS38" s="363"/>
    </row>
    <row r="39" spans="1:45" x14ac:dyDescent="0.25">
      <c r="A39" s="353" t="s">
        <v>110</v>
      </c>
      <c r="B39" s="274"/>
      <c r="C39" s="354"/>
      <c r="D39" s="389"/>
      <c r="E39" s="358"/>
      <c r="F39" s="358"/>
      <c r="G39" s="358"/>
      <c r="H39" s="358"/>
      <c r="I39" s="358"/>
      <c r="J39" s="358"/>
      <c r="K39" s="358"/>
      <c r="L39" s="359"/>
      <c r="M39" s="369"/>
      <c r="N39" s="370"/>
      <c r="O39" s="370"/>
      <c r="P39" s="370"/>
      <c r="Q39" s="370"/>
      <c r="R39" s="370"/>
      <c r="S39" s="370"/>
      <c r="T39" s="370"/>
      <c r="U39" s="370"/>
      <c r="V39" s="370"/>
      <c r="W39" s="370"/>
      <c r="X39" s="370"/>
      <c r="Y39" s="370"/>
      <c r="Z39" s="370"/>
      <c r="AA39" s="370"/>
      <c r="AB39" s="370"/>
      <c r="AC39" s="370"/>
      <c r="AD39" s="370"/>
      <c r="AE39" s="370"/>
      <c r="AF39" s="363"/>
      <c r="AG39" s="389"/>
      <c r="AH39" s="358"/>
      <c r="AI39" s="358"/>
      <c r="AJ39" s="358"/>
      <c r="AK39" s="358"/>
      <c r="AL39" s="358"/>
      <c r="AM39" s="358"/>
      <c r="AN39" s="358"/>
      <c r="AO39" s="358"/>
      <c r="AP39" s="358"/>
      <c r="AQ39" s="358"/>
      <c r="AR39" s="362">
        <f>SUM(AN37*AP37,AN38*AP38,AN39*AP39,AN40*AP40,AN41*AP41)</f>
        <v>0</v>
      </c>
      <c r="AS39" s="363"/>
    </row>
    <row r="40" spans="1:45" x14ac:dyDescent="0.25">
      <c r="A40" s="353"/>
      <c r="B40" s="274"/>
      <c r="C40" s="354"/>
      <c r="D40" s="389"/>
      <c r="E40" s="358"/>
      <c r="F40" s="358"/>
      <c r="G40" s="358"/>
      <c r="H40" s="358"/>
      <c r="I40" s="358"/>
      <c r="J40" s="358"/>
      <c r="K40" s="358"/>
      <c r="L40" s="359"/>
      <c r="M40" s="369"/>
      <c r="N40" s="370"/>
      <c r="O40" s="370"/>
      <c r="P40" s="370"/>
      <c r="Q40" s="370"/>
      <c r="R40" s="370"/>
      <c r="S40" s="370"/>
      <c r="T40" s="370"/>
      <c r="U40" s="370"/>
      <c r="V40" s="370"/>
      <c r="W40" s="370"/>
      <c r="X40" s="370"/>
      <c r="Y40" s="370"/>
      <c r="Z40" s="370"/>
      <c r="AA40" s="370"/>
      <c r="AB40" s="370"/>
      <c r="AC40" s="370"/>
      <c r="AD40" s="370"/>
      <c r="AE40" s="370"/>
      <c r="AF40" s="363"/>
      <c r="AG40" s="389"/>
      <c r="AH40" s="358"/>
      <c r="AI40" s="358"/>
      <c r="AJ40" s="358"/>
      <c r="AK40" s="358"/>
      <c r="AL40" s="358"/>
      <c r="AM40" s="358"/>
      <c r="AN40" s="358"/>
      <c r="AO40" s="358"/>
      <c r="AP40" s="358"/>
      <c r="AQ40" s="358"/>
      <c r="AR40" s="362"/>
      <c r="AS40" s="363"/>
    </row>
    <row r="41" spans="1:45" x14ac:dyDescent="0.25">
      <c r="A41" s="396"/>
      <c r="B41" s="302"/>
      <c r="C41" s="397"/>
      <c r="D41" s="386"/>
      <c r="E41" s="385"/>
      <c r="F41" s="385"/>
      <c r="G41" s="385"/>
      <c r="H41" s="385"/>
      <c r="I41" s="385"/>
      <c r="J41" s="385"/>
      <c r="K41" s="385"/>
      <c r="L41" s="399"/>
      <c r="M41" s="379"/>
      <c r="N41" s="380"/>
      <c r="O41" s="380"/>
      <c r="P41" s="380"/>
      <c r="Q41" s="380"/>
      <c r="R41" s="380"/>
      <c r="S41" s="380"/>
      <c r="T41" s="380"/>
      <c r="U41" s="380"/>
      <c r="V41" s="380"/>
      <c r="W41" s="380"/>
      <c r="X41" s="380"/>
      <c r="Y41" s="380"/>
      <c r="Z41" s="380"/>
      <c r="AA41" s="380"/>
      <c r="AB41" s="380"/>
      <c r="AC41" s="380"/>
      <c r="AD41" s="380"/>
      <c r="AE41" s="380"/>
      <c r="AF41" s="381"/>
      <c r="AG41" s="386"/>
      <c r="AH41" s="385"/>
      <c r="AI41" s="385"/>
      <c r="AJ41" s="385"/>
      <c r="AK41" s="385"/>
      <c r="AL41" s="385"/>
      <c r="AM41" s="385"/>
      <c r="AN41" s="385"/>
      <c r="AO41" s="385"/>
      <c r="AP41" s="385"/>
      <c r="AQ41" s="385"/>
      <c r="AR41" s="393"/>
      <c r="AS41" s="381"/>
    </row>
    <row r="42" spans="1:45" x14ac:dyDescent="0.25">
      <c r="A42" s="353"/>
      <c r="B42" s="274"/>
      <c r="C42" s="354"/>
      <c r="D42" s="398"/>
      <c r="E42" s="390"/>
      <c r="F42" s="390"/>
      <c r="G42" s="390"/>
      <c r="H42" s="390"/>
      <c r="I42" s="390"/>
      <c r="J42" s="390"/>
      <c r="K42" s="390"/>
      <c r="L42" s="449"/>
      <c r="M42" s="382"/>
      <c r="N42" s="383"/>
      <c r="O42" s="383"/>
      <c r="P42" s="383"/>
      <c r="Q42" s="383"/>
      <c r="R42" s="383"/>
      <c r="S42" s="383"/>
      <c r="T42" s="383"/>
      <c r="U42" s="383"/>
      <c r="V42" s="383"/>
      <c r="W42" s="383"/>
      <c r="X42" s="383"/>
      <c r="Y42" s="383"/>
      <c r="Z42" s="383"/>
      <c r="AA42" s="383"/>
      <c r="AB42" s="383"/>
      <c r="AC42" s="383"/>
      <c r="AD42" s="383"/>
      <c r="AE42" s="383"/>
      <c r="AF42" s="384"/>
      <c r="AG42" s="398"/>
      <c r="AH42" s="390"/>
      <c r="AI42" s="390"/>
      <c r="AJ42" s="390"/>
      <c r="AK42" s="390"/>
      <c r="AL42" s="390"/>
      <c r="AM42" s="390"/>
      <c r="AN42" s="390"/>
      <c r="AO42" s="390"/>
      <c r="AP42" s="390"/>
      <c r="AQ42" s="390"/>
      <c r="AR42" s="391"/>
      <c r="AS42" s="392"/>
    </row>
    <row r="43" spans="1:45" x14ac:dyDescent="0.25">
      <c r="A43" s="353"/>
      <c r="B43" s="274"/>
      <c r="C43" s="354"/>
      <c r="D43" s="389"/>
      <c r="E43" s="358"/>
      <c r="F43" s="358"/>
      <c r="G43" s="358"/>
      <c r="H43" s="358"/>
      <c r="I43" s="358"/>
      <c r="J43" s="358"/>
      <c r="K43" s="358"/>
      <c r="L43" s="359"/>
      <c r="M43" s="369"/>
      <c r="N43" s="370"/>
      <c r="O43" s="370"/>
      <c r="P43" s="370"/>
      <c r="Q43" s="370"/>
      <c r="R43" s="370"/>
      <c r="S43" s="370"/>
      <c r="T43" s="370"/>
      <c r="U43" s="370"/>
      <c r="V43" s="370"/>
      <c r="W43" s="370"/>
      <c r="X43" s="370"/>
      <c r="Y43" s="370"/>
      <c r="Z43" s="370"/>
      <c r="AA43" s="370"/>
      <c r="AB43" s="370"/>
      <c r="AC43" s="370"/>
      <c r="AD43" s="370"/>
      <c r="AE43" s="370"/>
      <c r="AF43" s="363"/>
      <c r="AG43" s="389"/>
      <c r="AH43" s="358"/>
      <c r="AI43" s="358"/>
      <c r="AJ43" s="358"/>
      <c r="AK43" s="358"/>
      <c r="AL43" s="358"/>
      <c r="AM43" s="358"/>
      <c r="AN43" s="358"/>
      <c r="AO43" s="358"/>
      <c r="AP43" s="358"/>
      <c r="AQ43" s="358"/>
      <c r="AR43" s="362"/>
      <c r="AS43" s="363"/>
    </row>
    <row r="44" spans="1:45" x14ac:dyDescent="0.25">
      <c r="A44" s="353" t="s">
        <v>111</v>
      </c>
      <c r="B44" s="274"/>
      <c r="C44" s="354"/>
      <c r="D44" s="389"/>
      <c r="E44" s="358"/>
      <c r="F44" s="358"/>
      <c r="G44" s="358"/>
      <c r="H44" s="358"/>
      <c r="I44" s="358"/>
      <c r="J44" s="358"/>
      <c r="K44" s="358"/>
      <c r="L44" s="359"/>
      <c r="M44" s="369"/>
      <c r="N44" s="370"/>
      <c r="O44" s="370"/>
      <c r="P44" s="370"/>
      <c r="Q44" s="370"/>
      <c r="R44" s="370"/>
      <c r="S44" s="370"/>
      <c r="T44" s="370"/>
      <c r="U44" s="370"/>
      <c r="V44" s="370"/>
      <c r="W44" s="370"/>
      <c r="X44" s="370"/>
      <c r="Y44" s="370"/>
      <c r="Z44" s="370"/>
      <c r="AA44" s="370"/>
      <c r="AB44" s="370"/>
      <c r="AC44" s="370"/>
      <c r="AD44" s="370"/>
      <c r="AE44" s="370"/>
      <c r="AF44" s="363"/>
      <c r="AG44" s="389"/>
      <c r="AH44" s="358"/>
      <c r="AI44" s="358"/>
      <c r="AJ44" s="358"/>
      <c r="AK44" s="358"/>
      <c r="AL44" s="358"/>
      <c r="AM44" s="358"/>
      <c r="AN44" s="358"/>
      <c r="AO44" s="358"/>
      <c r="AP44" s="358"/>
      <c r="AQ44" s="358"/>
      <c r="AR44" s="362">
        <f>SUM(AN42*AP42,AN43*AP43,AN44*AP44,AN45*AP45,AN46*AP46)</f>
        <v>0</v>
      </c>
      <c r="AS44" s="363"/>
    </row>
    <row r="45" spans="1:45" x14ac:dyDescent="0.25">
      <c r="A45" s="353"/>
      <c r="B45" s="274"/>
      <c r="C45" s="354"/>
      <c r="D45" s="389"/>
      <c r="E45" s="358"/>
      <c r="F45" s="358"/>
      <c r="G45" s="358"/>
      <c r="H45" s="358"/>
      <c r="I45" s="358"/>
      <c r="J45" s="358"/>
      <c r="K45" s="358"/>
      <c r="L45" s="359"/>
      <c r="M45" s="369"/>
      <c r="N45" s="370"/>
      <c r="O45" s="370"/>
      <c r="P45" s="370"/>
      <c r="Q45" s="370"/>
      <c r="R45" s="370"/>
      <c r="S45" s="370"/>
      <c r="T45" s="370"/>
      <c r="U45" s="370"/>
      <c r="V45" s="370"/>
      <c r="W45" s="370"/>
      <c r="X45" s="370"/>
      <c r="Y45" s="370"/>
      <c r="Z45" s="370"/>
      <c r="AA45" s="370"/>
      <c r="AB45" s="370"/>
      <c r="AC45" s="370"/>
      <c r="AD45" s="370"/>
      <c r="AE45" s="370"/>
      <c r="AF45" s="363"/>
      <c r="AG45" s="389"/>
      <c r="AH45" s="358"/>
      <c r="AI45" s="358"/>
      <c r="AJ45" s="358"/>
      <c r="AK45" s="358"/>
      <c r="AL45" s="358"/>
      <c r="AM45" s="358"/>
      <c r="AN45" s="358"/>
      <c r="AO45" s="358"/>
      <c r="AP45" s="358"/>
      <c r="AQ45" s="358"/>
      <c r="AR45" s="362"/>
      <c r="AS45" s="363"/>
    </row>
    <row r="46" spans="1:45" x14ac:dyDescent="0.25">
      <c r="A46" s="396"/>
      <c r="B46" s="302"/>
      <c r="C46" s="397"/>
      <c r="D46" s="386"/>
      <c r="E46" s="385"/>
      <c r="F46" s="385"/>
      <c r="G46" s="385"/>
      <c r="H46" s="385"/>
      <c r="I46" s="385"/>
      <c r="J46" s="385"/>
      <c r="K46" s="385"/>
      <c r="L46" s="399"/>
      <c r="M46" s="379"/>
      <c r="N46" s="380"/>
      <c r="O46" s="380"/>
      <c r="P46" s="380"/>
      <c r="Q46" s="380"/>
      <c r="R46" s="380"/>
      <c r="S46" s="380"/>
      <c r="T46" s="380"/>
      <c r="U46" s="380"/>
      <c r="V46" s="380"/>
      <c r="W46" s="380"/>
      <c r="X46" s="380"/>
      <c r="Y46" s="380"/>
      <c r="Z46" s="380"/>
      <c r="AA46" s="380"/>
      <c r="AB46" s="380"/>
      <c r="AC46" s="380"/>
      <c r="AD46" s="380"/>
      <c r="AE46" s="380"/>
      <c r="AF46" s="381"/>
      <c r="AG46" s="386"/>
      <c r="AH46" s="385"/>
      <c r="AI46" s="385"/>
      <c r="AJ46" s="385"/>
      <c r="AK46" s="385"/>
      <c r="AL46" s="385"/>
      <c r="AM46" s="385"/>
      <c r="AN46" s="385"/>
      <c r="AO46" s="385"/>
      <c r="AP46" s="385"/>
      <c r="AQ46" s="385"/>
      <c r="AR46" s="393"/>
      <c r="AS46" s="381"/>
    </row>
    <row r="47" spans="1:45" x14ac:dyDescent="0.25">
      <c r="A47" s="353"/>
      <c r="B47" s="274"/>
      <c r="C47" s="354"/>
      <c r="D47" s="398"/>
      <c r="E47" s="390"/>
      <c r="F47" s="390"/>
      <c r="G47" s="390"/>
      <c r="H47" s="390"/>
      <c r="I47" s="390"/>
      <c r="J47" s="390"/>
      <c r="K47" s="390"/>
      <c r="L47" s="449"/>
      <c r="M47" s="382"/>
      <c r="N47" s="383"/>
      <c r="O47" s="383"/>
      <c r="P47" s="383"/>
      <c r="Q47" s="383"/>
      <c r="R47" s="383"/>
      <c r="S47" s="383"/>
      <c r="T47" s="383"/>
      <c r="U47" s="383"/>
      <c r="V47" s="383"/>
      <c r="W47" s="383"/>
      <c r="X47" s="383"/>
      <c r="Y47" s="383"/>
      <c r="Z47" s="383"/>
      <c r="AA47" s="383"/>
      <c r="AB47" s="383"/>
      <c r="AC47" s="383"/>
      <c r="AD47" s="383"/>
      <c r="AE47" s="383"/>
      <c r="AF47" s="384"/>
      <c r="AG47" s="398"/>
      <c r="AH47" s="390"/>
      <c r="AI47" s="390"/>
      <c r="AJ47" s="390"/>
      <c r="AK47" s="390"/>
      <c r="AL47" s="390"/>
      <c r="AM47" s="390"/>
      <c r="AN47" s="390"/>
      <c r="AO47" s="390"/>
      <c r="AP47" s="390"/>
      <c r="AQ47" s="390"/>
      <c r="AR47" s="391"/>
      <c r="AS47" s="392"/>
    </row>
    <row r="48" spans="1:45" x14ac:dyDescent="0.25">
      <c r="A48" s="353"/>
      <c r="B48" s="274"/>
      <c r="C48" s="354"/>
      <c r="D48" s="389"/>
      <c r="E48" s="358"/>
      <c r="F48" s="358"/>
      <c r="G48" s="358"/>
      <c r="H48" s="358"/>
      <c r="I48" s="358"/>
      <c r="J48" s="358"/>
      <c r="K48" s="358"/>
      <c r="L48" s="359"/>
      <c r="M48" s="369"/>
      <c r="N48" s="370"/>
      <c r="O48" s="370"/>
      <c r="P48" s="370"/>
      <c r="Q48" s="370"/>
      <c r="R48" s="370"/>
      <c r="S48" s="370"/>
      <c r="T48" s="370"/>
      <c r="U48" s="370"/>
      <c r="V48" s="370"/>
      <c r="W48" s="370"/>
      <c r="X48" s="370"/>
      <c r="Y48" s="370"/>
      <c r="Z48" s="370"/>
      <c r="AA48" s="370"/>
      <c r="AB48" s="370"/>
      <c r="AC48" s="370"/>
      <c r="AD48" s="370"/>
      <c r="AE48" s="370"/>
      <c r="AF48" s="363"/>
      <c r="AG48" s="389"/>
      <c r="AH48" s="358"/>
      <c r="AI48" s="358"/>
      <c r="AJ48" s="358"/>
      <c r="AK48" s="358"/>
      <c r="AL48" s="358"/>
      <c r="AM48" s="358"/>
      <c r="AN48" s="358"/>
      <c r="AO48" s="358"/>
      <c r="AP48" s="358"/>
      <c r="AQ48" s="358"/>
      <c r="AR48" s="362"/>
      <c r="AS48" s="363"/>
    </row>
    <row r="49" spans="1:53" x14ac:dyDescent="0.25">
      <c r="A49" s="353" t="s">
        <v>112</v>
      </c>
      <c r="B49" s="274"/>
      <c r="C49" s="354"/>
      <c r="D49" s="389"/>
      <c r="E49" s="358"/>
      <c r="F49" s="358"/>
      <c r="G49" s="358"/>
      <c r="H49" s="358"/>
      <c r="I49" s="358"/>
      <c r="J49" s="358"/>
      <c r="K49" s="358"/>
      <c r="L49" s="359"/>
      <c r="M49" s="369"/>
      <c r="N49" s="370"/>
      <c r="O49" s="370"/>
      <c r="P49" s="370"/>
      <c r="Q49" s="370"/>
      <c r="R49" s="370"/>
      <c r="S49" s="370"/>
      <c r="T49" s="370"/>
      <c r="U49" s="370"/>
      <c r="V49" s="370"/>
      <c r="W49" s="370"/>
      <c r="X49" s="370"/>
      <c r="Y49" s="370"/>
      <c r="Z49" s="370"/>
      <c r="AA49" s="370"/>
      <c r="AB49" s="370"/>
      <c r="AC49" s="370"/>
      <c r="AD49" s="370"/>
      <c r="AE49" s="370"/>
      <c r="AF49" s="363"/>
      <c r="AG49" s="389"/>
      <c r="AH49" s="358"/>
      <c r="AI49" s="358"/>
      <c r="AJ49" s="358"/>
      <c r="AK49" s="358"/>
      <c r="AL49" s="358"/>
      <c r="AM49" s="358"/>
      <c r="AN49" s="358"/>
      <c r="AO49" s="358"/>
      <c r="AP49" s="358"/>
      <c r="AQ49" s="358"/>
      <c r="AR49" s="362">
        <f>SUM(AN47*AP47,AN48*AP48,AN49*AP49,AN50*AP50,AN51*AP51)</f>
        <v>0</v>
      </c>
      <c r="AS49" s="363"/>
    </row>
    <row r="50" spans="1:53" x14ac:dyDescent="0.25">
      <c r="A50" s="353"/>
      <c r="B50" s="274"/>
      <c r="C50" s="354"/>
      <c r="D50" s="389"/>
      <c r="E50" s="358"/>
      <c r="F50" s="358"/>
      <c r="G50" s="358"/>
      <c r="H50" s="358"/>
      <c r="I50" s="358"/>
      <c r="J50" s="358"/>
      <c r="K50" s="358"/>
      <c r="L50" s="359"/>
      <c r="M50" s="369"/>
      <c r="N50" s="370"/>
      <c r="O50" s="370"/>
      <c r="P50" s="370"/>
      <c r="Q50" s="370"/>
      <c r="R50" s="370"/>
      <c r="S50" s="370"/>
      <c r="T50" s="370"/>
      <c r="U50" s="370"/>
      <c r="V50" s="370"/>
      <c r="W50" s="370"/>
      <c r="X50" s="370"/>
      <c r="Y50" s="370"/>
      <c r="Z50" s="370"/>
      <c r="AA50" s="370"/>
      <c r="AB50" s="370"/>
      <c r="AC50" s="370"/>
      <c r="AD50" s="370"/>
      <c r="AE50" s="370"/>
      <c r="AF50" s="363"/>
      <c r="AG50" s="389"/>
      <c r="AH50" s="358"/>
      <c r="AI50" s="358"/>
      <c r="AJ50" s="358"/>
      <c r="AK50" s="358"/>
      <c r="AL50" s="358"/>
      <c r="AM50" s="358"/>
      <c r="AN50" s="358"/>
      <c r="AO50" s="358"/>
      <c r="AP50" s="358"/>
      <c r="AQ50" s="358"/>
      <c r="AR50" s="362"/>
      <c r="AS50" s="363"/>
    </row>
    <row r="51" spans="1:53" x14ac:dyDescent="0.25">
      <c r="A51" s="396"/>
      <c r="B51" s="302"/>
      <c r="C51" s="397"/>
      <c r="D51" s="386"/>
      <c r="E51" s="385"/>
      <c r="F51" s="385"/>
      <c r="G51" s="385"/>
      <c r="H51" s="385"/>
      <c r="I51" s="385"/>
      <c r="J51" s="385"/>
      <c r="K51" s="385"/>
      <c r="L51" s="399"/>
      <c r="M51" s="379"/>
      <c r="N51" s="380"/>
      <c r="O51" s="380"/>
      <c r="P51" s="380"/>
      <c r="Q51" s="380"/>
      <c r="R51" s="380"/>
      <c r="S51" s="380"/>
      <c r="T51" s="380"/>
      <c r="U51" s="380"/>
      <c r="V51" s="380"/>
      <c r="W51" s="380"/>
      <c r="X51" s="380"/>
      <c r="Y51" s="380"/>
      <c r="Z51" s="380"/>
      <c r="AA51" s="380"/>
      <c r="AB51" s="380"/>
      <c r="AC51" s="380"/>
      <c r="AD51" s="380"/>
      <c r="AE51" s="380"/>
      <c r="AF51" s="381"/>
      <c r="AG51" s="386"/>
      <c r="AH51" s="385"/>
      <c r="AI51" s="385"/>
      <c r="AJ51" s="385"/>
      <c r="AK51" s="385"/>
      <c r="AL51" s="385"/>
      <c r="AM51" s="385"/>
      <c r="AN51" s="385"/>
      <c r="AO51" s="385"/>
      <c r="AP51" s="385"/>
      <c r="AQ51" s="385"/>
      <c r="AR51" s="393"/>
      <c r="AS51" s="381"/>
    </row>
    <row r="52" spans="1:53" x14ac:dyDescent="0.25">
      <c r="A52" s="353"/>
      <c r="B52" s="274"/>
      <c r="C52" s="354"/>
      <c r="D52" s="398"/>
      <c r="E52" s="390"/>
      <c r="F52" s="390"/>
      <c r="G52" s="390"/>
      <c r="H52" s="390"/>
      <c r="I52" s="390"/>
      <c r="J52" s="390"/>
      <c r="K52" s="390"/>
      <c r="L52" s="449"/>
      <c r="M52" s="382"/>
      <c r="N52" s="383"/>
      <c r="O52" s="383"/>
      <c r="P52" s="383"/>
      <c r="Q52" s="383"/>
      <c r="R52" s="383"/>
      <c r="S52" s="383"/>
      <c r="T52" s="383"/>
      <c r="U52" s="383"/>
      <c r="V52" s="383"/>
      <c r="W52" s="383"/>
      <c r="X52" s="383"/>
      <c r="Y52" s="383"/>
      <c r="Z52" s="383"/>
      <c r="AA52" s="383"/>
      <c r="AB52" s="383"/>
      <c r="AC52" s="383"/>
      <c r="AD52" s="383"/>
      <c r="AE52" s="383"/>
      <c r="AF52" s="384"/>
      <c r="AG52" s="398"/>
      <c r="AH52" s="390"/>
      <c r="AI52" s="390"/>
      <c r="AJ52" s="390"/>
      <c r="AK52" s="390"/>
      <c r="AL52" s="390"/>
      <c r="AM52" s="390"/>
      <c r="AN52" s="390"/>
      <c r="AO52" s="390"/>
      <c r="AP52" s="390"/>
      <c r="AQ52" s="390"/>
      <c r="AR52" s="391"/>
      <c r="AS52" s="392"/>
    </row>
    <row r="53" spans="1:53" x14ac:dyDescent="0.25">
      <c r="A53" s="353"/>
      <c r="B53" s="274"/>
      <c r="C53" s="354"/>
      <c r="D53" s="389"/>
      <c r="E53" s="358"/>
      <c r="F53" s="358"/>
      <c r="G53" s="358"/>
      <c r="H53" s="358"/>
      <c r="I53" s="358"/>
      <c r="J53" s="358"/>
      <c r="K53" s="358"/>
      <c r="L53" s="359"/>
      <c r="M53" s="369"/>
      <c r="N53" s="370"/>
      <c r="O53" s="370"/>
      <c r="P53" s="370"/>
      <c r="Q53" s="370"/>
      <c r="R53" s="370"/>
      <c r="S53" s="370"/>
      <c r="T53" s="370"/>
      <c r="U53" s="370"/>
      <c r="V53" s="370"/>
      <c r="W53" s="370"/>
      <c r="X53" s="370"/>
      <c r="Y53" s="370"/>
      <c r="Z53" s="370"/>
      <c r="AA53" s="370"/>
      <c r="AB53" s="370"/>
      <c r="AC53" s="370"/>
      <c r="AD53" s="370"/>
      <c r="AE53" s="370"/>
      <c r="AF53" s="363"/>
      <c r="AG53" s="389"/>
      <c r="AH53" s="358"/>
      <c r="AI53" s="358"/>
      <c r="AJ53" s="358"/>
      <c r="AK53" s="358"/>
      <c r="AL53" s="358"/>
      <c r="AM53" s="358"/>
      <c r="AN53" s="358"/>
      <c r="AO53" s="358"/>
      <c r="AP53" s="358"/>
      <c r="AQ53" s="358"/>
      <c r="AR53" s="362"/>
      <c r="AS53" s="363"/>
    </row>
    <row r="54" spans="1:53" x14ac:dyDescent="0.25">
      <c r="A54" s="353" t="s">
        <v>113</v>
      </c>
      <c r="B54" s="274"/>
      <c r="C54" s="354"/>
      <c r="D54" s="389"/>
      <c r="E54" s="358"/>
      <c r="F54" s="358"/>
      <c r="G54" s="358"/>
      <c r="H54" s="358"/>
      <c r="I54" s="358"/>
      <c r="J54" s="358"/>
      <c r="K54" s="358"/>
      <c r="L54" s="359"/>
      <c r="M54" s="369"/>
      <c r="N54" s="370"/>
      <c r="O54" s="370"/>
      <c r="P54" s="370"/>
      <c r="Q54" s="370"/>
      <c r="R54" s="370"/>
      <c r="S54" s="370"/>
      <c r="T54" s="370"/>
      <c r="U54" s="370"/>
      <c r="V54" s="370"/>
      <c r="W54" s="370"/>
      <c r="X54" s="370"/>
      <c r="Y54" s="370"/>
      <c r="Z54" s="370"/>
      <c r="AA54" s="370"/>
      <c r="AB54" s="370"/>
      <c r="AC54" s="370"/>
      <c r="AD54" s="370"/>
      <c r="AE54" s="370"/>
      <c r="AF54" s="363"/>
      <c r="AG54" s="389"/>
      <c r="AH54" s="358"/>
      <c r="AI54" s="358"/>
      <c r="AJ54" s="358"/>
      <c r="AK54" s="358"/>
      <c r="AL54" s="358"/>
      <c r="AM54" s="358"/>
      <c r="AN54" s="358"/>
      <c r="AO54" s="358"/>
      <c r="AP54" s="358"/>
      <c r="AQ54" s="358"/>
      <c r="AR54" s="362">
        <f>SUM(AN52*AP52,AN53*AP53,AN54*AP54,AN55*AP55,AN56*AP56)</f>
        <v>0</v>
      </c>
      <c r="AS54" s="363"/>
    </row>
    <row r="55" spans="1:53" x14ac:dyDescent="0.25">
      <c r="A55" s="353"/>
      <c r="B55" s="274"/>
      <c r="C55" s="354"/>
      <c r="D55" s="389"/>
      <c r="E55" s="358"/>
      <c r="F55" s="358"/>
      <c r="G55" s="358"/>
      <c r="H55" s="358"/>
      <c r="I55" s="358"/>
      <c r="J55" s="358"/>
      <c r="K55" s="358"/>
      <c r="L55" s="359"/>
      <c r="M55" s="369"/>
      <c r="N55" s="370"/>
      <c r="O55" s="370"/>
      <c r="P55" s="370"/>
      <c r="Q55" s="370"/>
      <c r="R55" s="370"/>
      <c r="S55" s="370"/>
      <c r="T55" s="370"/>
      <c r="U55" s="370"/>
      <c r="V55" s="370"/>
      <c r="W55" s="370"/>
      <c r="X55" s="370"/>
      <c r="Y55" s="370"/>
      <c r="Z55" s="370"/>
      <c r="AA55" s="370"/>
      <c r="AB55" s="370"/>
      <c r="AC55" s="370"/>
      <c r="AD55" s="370"/>
      <c r="AE55" s="370"/>
      <c r="AF55" s="363"/>
      <c r="AG55" s="389"/>
      <c r="AH55" s="358"/>
      <c r="AI55" s="358"/>
      <c r="AJ55" s="358"/>
      <c r="AK55" s="358"/>
      <c r="AL55" s="358"/>
      <c r="AM55" s="358"/>
      <c r="AN55" s="358"/>
      <c r="AO55" s="358"/>
      <c r="AP55" s="358"/>
      <c r="AQ55" s="358"/>
      <c r="AR55" s="362"/>
      <c r="AS55" s="363"/>
    </row>
    <row r="56" spans="1:53" x14ac:dyDescent="0.25">
      <c r="A56" s="396"/>
      <c r="B56" s="302"/>
      <c r="C56" s="397"/>
      <c r="D56" s="386"/>
      <c r="E56" s="385"/>
      <c r="F56" s="385"/>
      <c r="G56" s="385"/>
      <c r="H56" s="385"/>
      <c r="I56" s="385"/>
      <c r="J56" s="385"/>
      <c r="K56" s="385"/>
      <c r="L56" s="399"/>
      <c r="M56" s="379"/>
      <c r="N56" s="380"/>
      <c r="O56" s="380"/>
      <c r="P56" s="380"/>
      <c r="Q56" s="380"/>
      <c r="R56" s="380"/>
      <c r="S56" s="380"/>
      <c r="T56" s="380"/>
      <c r="U56" s="380"/>
      <c r="V56" s="380"/>
      <c r="W56" s="380"/>
      <c r="X56" s="380"/>
      <c r="Y56" s="380"/>
      <c r="Z56" s="380"/>
      <c r="AA56" s="380"/>
      <c r="AB56" s="380"/>
      <c r="AC56" s="380"/>
      <c r="AD56" s="380"/>
      <c r="AE56" s="380"/>
      <c r="AF56" s="381"/>
      <c r="AG56" s="386"/>
      <c r="AH56" s="385"/>
      <c r="AI56" s="385"/>
      <c r="AJ56" s="385"/>
      <c r="AK56" s="385"/>
      <c r="AL56" s="385"/>
      <c r="AM56" s="385"/>
      <c r="AN56" s="385"/>
      <c r="AO56" s="385"/>
      <c r="AP56" s="385"/>
      <c r="AQ56" s="385"/>
      <c r="AR56" s="393"/>
      <c r="AS56" s="381"/>
    </row>
    <row r="57" spans="1:53" x14ac:dyDescent="0.25">
      <c r="A57" s="353"/>
      <c r="B57" s="274"/>
      <c r="C57" s="354"/>
      <c r="D57" s="398"/>
      <c r="E57" s="390"/>
      <c r="F57" s="390"/>
      <c r="G57" s="390"/>
      <c r="H57" s="390"/>
      <c r="I57" s="390"/>
      <c r="J57" s="390"/>
      <c r="K57" s="390"/>
      <c r="L57" s="449"/>
      <c r="M57" s="382"/>
      <c r="N57" s="383"/>
      <c r="O57" s="383"/>
      <c r="P57" s="383"/>
      <c r="Q57" s="383"/>
      <c r="R57" s="383"/>
      <c r="S57" s="383"/>
      <c r="T57" s="383"/>
      <c r="U57" s="383"/>
      <c r="V57" s="383"/>
      <c r="W57" s="383"/>
      <c r="X57" s="383"/>
      <c r="Y57" s="383"/>
      <c r="Z57" s="383"/>
      <c r="AA57" s="383"/>
      <c r="AB57" s="383"/>
      <c r="AC57" s="383"/>
      <c r="AD57" s="383"/>
      <c r="AE57" s="383"/>
      <c r="AF57" s="384"/>
      <c r="AG57" s="398"/>
      <c r="AH57" s="390"/>
      <c r="AI57" s="390"/>
      <c r="AJ57" s="390"/>
      <c r="AK57" s="390"/>
      <c r="AL57" s="390"/>
      <c r="AM57" s="390"/>
      <c r="AN57" s="390"/>
      <c r="AO57" s="390"/>
      <c r="AP57" s="390"/>
      <c r="AQ57" s="390"/>
      <c r="AR57" s="391"/>
      <c r="AS57" s="392"/>
    </row>
    <row r="58" spans="1:53" x14ac:dyDescent="0.25">
      <c r="A58" s="353"/>
      <c r="B58" s="274"/>
      <c r="C58" s="354"/>
      <c r="D58" s="389"/>
      <c r="E58" s="358"/>
      <c r="F58" s="358"/>
      <c r="G58" s="358"/>
      <c r="H58" s="358"/>
      <c r="I58" s="358"/>
      <c r="J58" s="358"/>
      <c r="K58" s="358"/>
      <c r="L58" s="359"/>
      <c r="M58" s="369"/>
      <c r="N58" s="370"/>
      <c r="O58" s="370"/>
      <c r="P58" s="370"/>
      <c r="Q58" s="370"/>
      <c r="R58" s="370"/>
      <c r="S58" s="370"/>
      <c r="T58" s="370"/>
      <c r="U58" s="370"/>
      <c r="V58" s="370"/>
      <c r="W58" s="370"/>
      <c r="X58" s="370"/>
      <c r="Y58" s="370"/>
      <c r="Z58" s="370"/>
      <c r="AA58" s="370"/>
      <c r="AB58" s="370"/>
      <c r="AC58" s="370"/>
      <c r="AD58" s="370"/>
      <c r="AE58" s="370"/>
      <c r="AF58" s="363"/>
      <c r="AG58" s="389"/>
      <c r="AH58" s="358"/>
      <c r="AI58" s="358"/>
      <c r="AJ58" s="358"/>
      <c r="AK58" s="358"/>
      <c r="AL58" s="358"/>
      <c r="AM58" s="358"/>
      <c r="AN58" s="358"/>
      <c r="AO58" s="358"/>
      <c r="AP58" s="358"/>
      <c r="AQ58" s="358"/>
      <c r="AR58" s="362"/>
      <c r="AS58" s="363"/>
    </row>
    <row r="59" spans="1:53" x14ac:dyDescent="0.25">
      <c r="A59" s="353" t="s">
        <v>114</v>
      </c>
      <c r="B59" s="274"/>
      <c r="C59" s="354"/>
      <c r="D59" s="389"/>
      <c r="E59" s="358"/>
      <c r="F59" s="358"/>
      <c r="G59" s="358"/>
      <c r="H59" s="358"/>
      <c r="I59" s="358"/>
      <c r="J59" s="358"/>
      <c r="K59" s="358"/>
      <c r="L59" s="359"/>
      <c r="M59" s="369"/>
      <c r="N59" s="370"/>
      <c r="O59" s="370"/>
      <c r="P59" s="370"/>
      <c r="Q59" s="370"/>
      <c r="R59" s="370"/>
      <c r="S59" s="370"/>
      <c r="T59" s="370"/>
      <c r="U59" s="370"/>
      <c r="V59" s="370"/>
      <c r="W59" s="370"/>
      <c r="X59" s="370"/>
      <c r="Y59" s="370"/>
      <c r="Z59" s="370"/>
      <c r="AA59" s="370"/>
      <c r="AB59" s="370"/>
      <c r="AC59" s="370"/>
      <c r="AD59" s="370"/>
      <c r="AE59" s="370"/>
      <c r="AF59" s="363"/>
      <c r="AG59" s="389"/>
      <c r="AH59" s="358"/>
      <c r="AI59" s="358"/>
      <c r="AJ59" s="358"/>
      <c r="AK59" s="358"/>
      <c r="AL59" s="358"/>
      <c r="AM59" s="358"/>
      <c r="AN59" s="358"/>
      <c r="AO59" s="358"/>
      <c r="AP59" s="358"/>
      <c r="AQ59" s="358"/>
      <c r="AR59" s="362">
        <f>SUM(AN57*AP57,AN58*AP58,AN59*AP59,AN60*AP60,AN61*AP61)</f>
        <v>0</v>
      </c>
      <c r="AS59" s="363"/>
    </row>
    <row r="60" spans="1:53" x14ac:dyDescent="0.25">
      <c r="A60" s="353"/>
      <c r="B60" s="274"/>
      <c r="C60" s="354"/>
      <c r="D60" s="389"/>
      <c r="E60" s="358"/>
      <c r="F60" s="358"/>
      <c r="G60" s="358"/>
      <c r="H60" s="358"/>
      <c r="I60" s="358"/>
      <c r="J60" s="358"/>
      <c r="K60" s="358"/>
      <c r="L60" s="359"/>
      <c r="M60" s="369"/>
      <c r="N60" s="370"/>
      <c r="O60" s="370"/>
      <c r="P60" s="370"/>
      <c r="Q60" s="370"/>
      <c r="R60" s="370"/>
      <c r="S60" s="370"/>
      <c r="T60" s="370"/>
      <c r="U60" s="370"/>
      <c r="V60" s="370"/>
      <c r="W60" s="370"/>
      <c r="X60" s="370"/>
      <c r="Y60" s="370"/>
      <c r="Z60" s="370"/>
      <c r="AA60" s="370"/>
      <c r="AB60" s="370"/>
      <c r="AC60" s="370"/>
      <c r="AD60" s="370"/>
      <c r="AE60" s="370"/>
      <c r="AF60" s="363"/>
      <c r="AG60" s="389"/>
      <c r="AH60" s="358"/>
      <c r="AI60" s="358"/>
      <c r="AJ60" s="358"/>
      <c r="AK60" s="358"/>
      <c r="AL60" s="358"/>
      <c r="AM60" s="358"/>
      <c r="AN60" s="358"/>
      <c r="AO60" s="358"/>
      <c r="AP60" s="358"/>
      <c r="AQ60" s="358"/>
      <c r="AR60" s="362"/>
      <c r="AS60" s="363"/>
      <c r="AV60" s="394" t="s">
        <v>12</v>
      </c>
      <c r="AW60" s="395"/>
      <c r="AX60" s="395"/>
      <c r="AY60" s="395"/>
      <c r="AZ60" s="395"/>
      <c r="BA60" s="139" t="s">
        <v>13</v>
      </c>
    </row>
    <row r="61" spans="1:53" x14ac:dyDescent="0.25">
      <c r="A61" s="396"/>
      <c r="B61" s="302"/>
      <c r="C61" s="397"/>
      <c r="D61" s="386"/>
      <c r="E61" s="385"/>
      <c r="F61" s="385"/>
      <c r="G61" s="385"/>
      <c r="H61" s="385"/>
      <c r="I61" s="385"/>
      <c r="J61" s="385"/>
      <c r="K61" s="385"/>
      <c r="L61" s="399"/>
      <c r="M61" s="379"/>
      <c r="N61" s="380"/>
      <c r="O61" s="380"/>
      <c r="P61" s="380"/>
      <c r="Q61" s="380"/>
      <c r="R61" s="380"/>
      <c r="S61" s="380"/>
      <c r="T61" s="380"/>
      <c r="U61" s="380"/>
      <c r="V61" s="380"/>
      <c r="W61" s="380"/>
      <c r="X61" s="380"/>
      <c r="Y61" s="380"/>
      <c r="Z61" s="380"/>
      <c r="AA61" s="380"/>
      <c r="AB61" s="380"/>
      <c r="AC61" s="380"/>
      <c r="AD61" s="380"/>
      <c r="AE61" s="380"/>
      <c r="AF61" s="381"/>
      <c r="AG61" s="386"/>
      <c r="AH61" s="385"/>
      <c r="AI61" s="385"/>
      <c r="AJ61" s="385"/>
      <c r="AK61" s="385"/>
      <c r="AL61" s="385"/>
      <c r="AM61" s="385"/>
      <c r="AN61" s="385"/>
      <c r="AO61" s="385"/>
      <c r="AP61" s="385"/>
      <c r="AQ61" s="385"/>
      <c r="AR61" s="393"/>
      <c r="AS61" s="381"/>
      <c r="AV61" s="377" t="s">
        <v>14</v>
      </c>
      <c r="AW61" s="378"/>
      <c r="AX61" s="378"/>
      <c r="AY61" s="378"/>
      <c r="AZ61" s="378"/>
      <c r="BA61" s="140">
        <v>0</v>
      </c>
    </row>
    <row r="62" spans="1:53" x14ac:dyDescent="0.25">
      <c r="A62" s="353"/>
      <c r="B62" s="274"/>
      <c r="C62" s="354"/>
      <c r="D62" s="398"/>
      <c r="E62" s="390"/>
      <c r="F62" s="390"/>
      <c r="G62" s="390"/>
      <c r="H62" s="390"/>
      <c r="I62" s="390"/>
      <c r="J62" s="390"/>
      <c r="K62" s="390"/>
      <c r="L62" s="449"/>
      <c r="M62" s="382"/>
      <c r="N62" s="383"/>
      <c r="O62" s="383"/>
      <c r="P62" s="383"/>
      <c r="Q62" s="383"/>
      <c r="R62" s="383"/>
      <c r="S62" s="383"/>
      <c r="T62" s="383"/>
      <c r="U62" s="383"/>
      <c r="V62" s="383"/>
      <c r="W62" s="383"/>
      <c r="X62" s="383"/>
      <c r="Y62" s="383"/>
      <c r="Z62" s="383"/>
      <c r="AA62" s="383"/>
      <c r="AB62" s="383"/>
      <c r="AC62" s="383"/>
      <c r="AD62" s="383"/>
      <c r="AE62" s="383"/>
      <c r="AF62" s="384"/>
      <c r="AG62" s="398"/>
      <c r="AH62" s="390"/>
      <c r="AI62" s="390"/>
      <c r="AJ62" s="390"/>
      <c r="AK62" s="390"/>
      <c r="AL62" s="390"/>
      <c r="AM62" s="390"/>
      <c r="AN62" s="390"/>
      <c r="AO62" s="390"/>
      <c r="AP62" s="390"/>
      <c r="AQ62" s="390"/>
      <c r="AR62" s="391"/>
      <c r="AS62" s="392"/>
      <c r="AV62" s="377" t="s">
        <v>15</v>
      </c>
      <c r="AW62" s="378"/>
      <c r="AX62" s="378"/>
      <c r="AY62" s="378"/>
      <c r="AZ62" s="378"/>
      <c r="BA62" s="141">
        <v>1</v>
      </c>
    </row>
    <row r="63" spans="1:53" x14ac:dyDescent="0.25">
      <c r="A63" s="353"/>
      <c r="B63" s="274"/>
      <c r="C63" s="354"/>
      <c r="D63" s="389"/>
      <c r="E63" s="358"/>
      <c r="F63" s="358"/>
      <c r="G63" s="358"/>
      <c r="H63" s="358"/>
      <c r="I63" s="358"/>
      <c r="J63" s="358"/>
      <c r="K63" s="358"/>
      <c r="L63" s="359"/>
      <c r="M63" s="369"/>
      <c r="N63" s="370"/>
      <c r="O63" s="370"/>
      <c r="P63" s="370"/>
      <c r="Q63" s="370"/>
      <c r="R63" s="370"/>
      <c r="S63" s="370"/>
      <c r="T63" s="370"/>
      <c r="U63" s="370"/>
      <c r="V63" s="370"/>
      <c r="W63" s="370"/>
      <c r="X63" s="370"/>
      <c r="Y63" s="370"/>
      <c r="Z63" s="370"/>
      <c r="AA63" s="370"/>
      <c r="AB63" s="370"/>
      <c r="AC63" s="370"/>
      <c r="AD63" s="370"/>
      <c r="AE63" s="370"/>
      <c r="AF63" s="363"/>
      <c r="AG63" s="389"/>
      <c r="AH63" s="358"/>
      <c r="AI63" s="358"/>
      <c r="AJ63" s="358"/>
      <c r="AK63" s="358"/>
      <c r="AL63" s="358"/>
      <c r="AM63" s="358"/>
      <c r="AN63" s="358"/>
      <c r="AO63" s="358"/>
      <c r="AP63" s="358"/>
      <c r="AQ63" s="358"/>
      <c r="AR63" s="362"/>
      <c r="AS63" s="363"/>
      <c r="AV63" s="377" t="s">
        <v>16</v>
      </c>
      <c r="AW63" s="378"/>
      <c r="AX63" s="378"/>
      <c r="AY63" s="378"/>
      <c r="AZ63" s="378"/>
      <c r="BA63" s="141">
        <v>2</v>
      </c>
    </row>
    <row r="64" spans="1:53" x14ac:dyDescent="0.25">
      <c r="A64" s="353" t="s">
        <v>115</v>
      </c>
      <c r="B64" s="274"/>
      <c r="C64" s="354"/>
      <c r="D64" s="389"/>
      <c r="E64" s="358"/>
      <c r="F64" s="358"/>
      <c r="G64" s="358"/>
      <c r="H64" s="358"/>
      <c r="I64" s="358"/>
      <c r="J64" s="358"/>
      <c r="K64" s="358"/>
      <c r="L64" s="359"/>
      <c r="M64" s="369"/>
      <c r="N64" s="370"/>
      <c r="O64" s="370"/>
      <c r="P64" s="370"/>
      <c r="Q64" s="370"/>
      <c r="R64" s="370"/>
      <c r="S64" s="370"/>
      <c r="T64" s="370"/>
      <c r="U64" s="370"/>
      <c r="V64" s="370"/>
      <c r="W64" s="370"/>
      <c r="X64" s="370"/>
      <c r="Y64" s="370"/>
      <c r="Z64" s="370"/>
      <c r="AA64" s="370"/>
      <c r="AB64" s="370"/>
      <c r="AC64" s="370"/>
      <c r="AD64" s="370"/>
      <c r="AE64" s="370"/>
      <c r="AF64" s="363"/>
      <c r="AG64" s="389"/>
      <c r="AH64" s="358"/>
      <c r="AI64" s="358"/>
      <c r="AJ64" s="358"/>
      <c r="AK64" s="358"/>
      <c r="AL64" s="358"/>
      <c r="AM64" s="358"/>
      <c r="AN64" s="358"/>
      <c r="AO64" s="358"/>
      <c r="AP64" s="358"/>
      <c r="AQ64" s="358"/>
      <c r="AR64" s="362">
        <f>SUM(AN62*AP62,AN63*AP63,AN64*AP64,AN65*AP65,AN66*AP66)</f>
        <v>0</v>
      </c>
      <c r="AS64" s="363"/>
      <c r="AV64" s="377" t="s">
        <v>17</v>
      </c>
      <c r="AW64" s="378"/>
      <c r="AX64" s="378"/>
      <c r="AY64" s="378"/>
      <c r="AZ64" s="378"/>
      <c r="BA64" s="141">
        <v>3</v>
      </c>
    </row>
    <row r="65" spans="1:53" x14ac:dyDescent="0.25">
      <c r="A65" s="353"/>
      <c r="B65" s="274"/>
      <c r="C65" s="354"/>
      <c r="D65" s="389"/>
      <c r="E65" s="358"/>
      <c r="F65" s="358"/>
      <c r="G65" s="358"/>
      <c r="H65" s="358"/>
      <c r="I65" s="358"/>
      <c r="J65" s="358"/>
      <c r="K65" s="358"/>
      <c r="L65" s="359"/>
      <c r="M65" s="369"/>
      <c r="N65" s="370"/>
      <c r="O65" s="370"/>
      <c r="P65" s="370"/>
      <c r="Q65" s="370"/>
      <c r="R65" s="370"/>
      <c r="S65" s="370"/>
      <c r="T65" s="370"/>
      <c r="U65" s="370"/>
      <c r="V65" s="370"/>
      <c r="W65" s="370"/>
      <c r="X65" s="370"/>
      <c r="Y65" s="370"/>
      <c r="Z65" s="370"/>
      <c r="AA65" s="370"/>
      <c r="AB65" s="370"/>
      <c r="AC65" s="370"/>
      <c r="AD65" s="370"/>
      <c r="AE65" s="370"/>
      <c r="AF65" s="363"/>
      <c r="AG65" s="389"/>
      <c r="AH65" s="358"/>
      <c r="AI65" s="358"/>
      <c r="AJ65" s="358"/>
      <c r="AK65" s="358"/>
      <c r="AL65" s="358"/>
      <c r="AM65" s="358"/>
      <c r="AN65" s="358"/>
      <c r="AO65" s="358"/>
      <c r="AP65" s="358"/>
      <c r="AQ65" s="358"/>
      <c r="AR65" s="362"/>
      <c r="AS65" s="363"/>
      <c r="AV65" s="377" t="s">
        <v>18</v>
      </c>
      <c r="AW65" s="378"/>
      <c r="AX65" s="378"/>
      <c r="AY65" s="378"/>
      <c r="AZ65" s="378"/>
      <c r="BA65" s="141">
        <v>4</v>
      </c>
    </row>
    <row r="66" spans="1:53" x14ac:dyDescent="0.25">
      <c r="A66" s="396"/>
      <c r="B66" s="302"/>
      <c r="C66" s="397"/>
      <c r="D66" s="386"/>
      <c r="E66" s="385"/>
      <c r="F66" s="385"/>
      <c r="G66" s="385"/>
      <c r="H66" s="385"/>
      <c r="I66" s="385"/>
      <c r="J66" s="385"/>
      <c r="K66" s="385"/>
      <c r="L66" s="399"/>
      <c r="M66" s="379"/>
      <c r="N66" s="380"/>
      <c r="O66" s="380"/>
      <c r="P66" s="380"/>
      <c r="Q66" s="380"/>
      <c r="R66" s="380"/>
      <c r="S66" s="380"/>
      <c r="T66" s="380"/>
      <c r="U66" s="380"/>
      <c r="V66" s="380"/>
      <c r="W66" s="380"/>
      <c r="X66" s="380"/>
      <c r="Y66" s="380"/>
      <c r="Z66" s="380"/>
      <c r="AA66" s="380"/>
      <c r="AB66" s="380"/>
      <c r="AC66" s="380"/>
      <c r="AD66" s="380"/>
      <c r="AE66" s="380"/>
      <c r="AF66" s="381"/>
      <c r="AG66" s="386"/>
      <c r="AH66" s="385"/>
      <c r="AI66" s="385"/>
      <c r="AJ66" s="385"/>
      <c r="AK66" s="385"/>
      <c r="AL66" s="385"/>
      <c r="AM66" s="385"/>
      <c r="AN66" s="385"/>
      <c r="AO66" s="385"/>
      <c r="AP66" s="385"/>
      <c r="AQ66" s="385"/>
      <c r="AR66" s="393"/>
      <c r="AS66" s="381"/>
      <c r="AV66" s="377" t="s">
        <v>19</v>
      </c>
      <c r="AW66" s="378"/>
      <c r="AX66" s="378"/>
      <c r="AY66" s="378"/>
      <c r="AZ66" s="378"/>
      <c r="BA66" s="141">
        <v>5</v>
      </c>
    </row>
    <row r="67" spans="1:53" x14ac:dyDescent="0.25">
      <c r="A67" s="353"/>
      <c r="B67" s="274"/>
      <c r="C67" s="354"/>
      <c r="D67" s="398"/>
      <c r="E67" s="390"/>
      <c r="F67" s="390"/>
      <c r="G67" s="390"/>
      <c r="H67" s="390"/>
      <c r="I67" s="390"/>
      <c r="J67" s="390"/>
      <c r="K67" s="390"/>
      <c r="L67" s="449"/>
      <c r="M67" s="382"/>
      <c r="N67" s="383"/>
      <c r="O67" s="383"/>
      <c r="P67" s="383"/>
      <c r="Q67" s="383"/>
      <c r="R67" s="383"/>
      <c r="S67" s="383"/>
      <c r="T67" s="383"/>
      <c r="U67" s="383"/>
      <c r="V67" s="383"/>
      <c r="W67" s="383"/>
      <c r="X67" s="383"/>
      <c r="Y67" s="383"/>
      <c r="Z67" s="383"/>
      <c r="AA67" s="383"/>
      <c r="AB67" s="383"/>
      <c r="AC67" s="383"/>
      <c r="AD67" s="383"/>
      <c r="AE67" s="383"/>
      <c r="AF67" s="384"/>
      <c r="AG67" s="398"/>
      <c r="AH67" s="390"/>
      <c r="AI67" s="390"/>
      <c r="AJ67" s="390"/>
      <c r="AK67" s="390"/>
      <c r="AL67" s="390"/>
      <c r="AM67" s="390"/>
      <c r="AN67" s="390"/>
      <c r="AO67" s="390"/>
      <c r="AP67" s="390"/>
      <c r="AQ67" s="390"/>
      <c r="AR67" s="391"/>
      <c r="AS67" s="392"/>
      <c r="AV67" s="377"/>
      <c r="AW67" s="378"/>
      <c r="AX67" s="378"/>
      <c r="AY67" s="378"/>
      <c r="AZ67" s="378"/>
      <c r="BA67" s="141">
        <v>6</v>
      </c>
    </row>
    <row r="68" spans="1:53" x14ac:dyDescent="0.25">
      <c r="A68" s="353"/>
      <c r="B68" s="274"/>
      <c r="C68" s="354"/>
      <c r="D68" s="389"/>
      <c r="E68" s="358"/>
      <c r="F68" s="358"/>
      <c r="G68" s="358"/>
      <c r="H68" s="358"/>
      <c r="I68" s="358"/>
      <c r="J68" s="358"/>
      <c r="K68" s="358"/>
      <c r="L68" s="359"/>
      <c r="M68" s="369"/>
      <c r="N68" s="370"/>
      <c r="O68" s="370"/>
      <c r="P68" s="370"/>
      <c r="Q68" s="370"/>
      <c r="R68" s="370"/>
      <c r="S68" s="370"/>
      <c r="T68" s="370"/>
      <c r="U68" s="370"/>
      <c r="V68" s="370"/>
      <c r="W68" s="370"/>
      <c r="X68" s="370"/>
      <c r="Y68" s="370"/>
      <c r="Z68" s="370"/>
      <c r="AA68" s="370"/>
      <c r="AB68" s="370"/>
      <c r="AC68" s="370"/>
      <c r="AD68" s="370"/>
      <c r="AE68" s="370"/>
      <c r="AF68" s="363"/>
      <c r="AG68" s="389"/>
      <c r="AH68" s="358"/>
      <c r="AI68" s="358"/>
      <c r="AJ68" s="358"/>
      <c r="AK68" s="358"/>
      <c r="AL68" s="358"/>
      <c r="AM68" s="358"/>
      <c r="AN68" s="358"/>
      <c r="AO68" s="358"/>
      <c r="AP68" s="358"/>
      <c r="AQ68" s="358"/>
      <c r="AR68" s="362"/>
      <c r="AS68" s="363"/>
      <c r="AV68" s="377" t="s">
        <v>20</v>
      </c>
      <c r="AW68" s="378"/>
      <c r="AX68" s="378"/>
      <c r="AY68" s="378"/>
      <c r="AZ68" s="378"/>
      <c r="BA68" s="141">
        <v>7</v>
      </c>
    </row>
    <row r="69" spans="1:53" x14ac:dyDescent="0.25">
      <c r="A69" s="353" t="s">
        <v>116</v>
      </c>
      <c r="B69" s="274"/>
      <c r="C69" s="354"/>
      <c r="D69" s="389"/>
      <c r="E69" s="358"/>
      <c r="F69" s="358"/>
      <c r="G69" s="358"/>
      <c r="H69" s="358"/>
      <c r="I69" s="358"/>
      <c r="J69" s="358"/>
      <c r="K69" s="358"/>
      <c r="L69" s="359"/>
      <c r="M69" s="369"/>
      <c r="N69" s="370"/>
      <c r="O69" s="370"/>
      <c r="P69" s="370"/>
      <c r="Q69" s="370"/>
      <c r="R69" s="370"/>
      <c r="S69" s="370"/>
      <c r="T69" s="370"/>
      <c r="U69" s="370"/>
      <c r="V69" s="370"/>
      <c r="W69" s="370"/>
      <c r="X69" s="370"/>
      <c r="Y69" s="370"/>
      <c r="Z69" s="370"/>
      <c r="AA69" s="370"/>
      <c r="AB69" s="370"/>
      <c r="AC69" s="370"/>
      <c r="AD69" s="370"/>
      <c r="AE69" s="370"/>
      <c r="AF69" s="363"/>
      <c r="AG69" s="389"/>
      <c r="AH69" s="358"/>
      <c r="AI69" s="358"/>
      <c r="AJ69" s="358"/>
      <c r="AK69" s="358"/>
      <c r="AL69" s="358"/>
      <c r="AM69" s="358"/>
      <c r="AN69" s="358"/>
      <c r="AO69" s="358"/>
      <c r="AP69" s="358"/>
      <c r="AQ69" s="358"/>
      <c r="AR69" s="362">
        <f>SUM(AN67*AP67,AN68*AP68,AN69*AP69,AN70*AP70,AN71*AP71)</f>
        <v>0</v>
      </c>
      <c r="AS69" s="363"/>
      <c r="AV69" s="377"/>
      <c r="AW69" s="378"/>
      <c r="AX69" s="378"/>
      <c r="AY69" s="378"/>
      <c r="AZ69" s="378"/>
      <c r="BA69" s="141">
        <v>8</v>
      </c>
    </row>
    <row r="70" spans="1:53" x14ac:dyDescent="0.25">
      <c r="A70" s="353"/>
      <c r="B70" s="274"/>
      <c r="C70" s="354"/>
      <c r="D70" s="389"/>
      <c r="E70" s="358"/>
      <c r="F70" s="358"/>
      <c r="G70" s="358"/>
      <c r="H70" s="358"/>
      <c r="I70" s="358"/>
      <c r="J70" s="358"/>
      <c r="K70" s="358"/>
      <c r="L70" s="359"/>
      <c r="M70" s="369"/>
      <c r="N70" s="370"/>
      <c r="O70" s="370"/>
      <c r="P70" s="370"/>
      <c r="Q70" s="370"/>
      <c r="R70" s="370"/>
      <c r="S70" s="370"/>
      <c r="T70" s="370"/>
      <c r="U70" s="370"/>
      <c r="V70" s="370"/>
      <c r="W70" s="370"/>
      <c r="X70" s="370"/>
      <c r="Y70" s="370"/>
      <c r="Z70" s="370"/>
      <c r="AA70" s="370"/>
      <c r="AB70" s="370"/>
      <c r="AC70" s="370"/>
      <c r="AD70" s="370"/>
      <c r="AE70" s="370"/>
      <c r="AF70" s="363"/>
      <c r="AG70" s="389"/>
      <c r="AH70" s="358"/>
      <c r="AI70" s="358"/>
      <c r="AJ70" s="358"/>
      <c r="AK70" s="358"/>
      <c r="AL70" s="358"/>
      <c r="AM70" s="358"/>
      <c r="AN70" s="358"/>
      <c r="AO70" s="358"/>
      <c r="AP70" s="358"/>
      <c r="AQ70" s="358"/>
      <c r="AR70" s="362"/>
      <c r="AS70" s="363"/>
      <c r="AV70" s="377" t="s">
        <v>21</v>
      </c>
      <c r="AW70" s="378"/>
      <c r="AX70" s="378"/>
      <c r="AY70" s="378"/>
      <c r="AZ70" s="378"/>
      <c r="BA70" s="141">
        <v>9</v>
      </c>
    </row>
    <row r="71" spans="1:53" ht="16.5" thickBot="1" x14ac:dyDescent="0.3">
      <c r="A71" s="355"/>
      <c r="B71" s="356"/>
      <c r="C71" s="357"/>
      <c r="D71" s="376"/>
      <c r="E71" s="360"/>
      <c r="F71" s="360"/>
      <c r="G71" s="360"/>
      <c r="H71" s="360"/>
      <c r="I71" s="360"/>
      <c r="J71" s="360"/>
      <c r="K71" s="360"/>
      <c r="L71" s="361"/>
      <c r="M71" s="371"/>
      <c r="N71" s="372"/>
      <c r="O71" s="372"/>
      <c r="P71" s="372"/>
      <c r="Q71" s="372"/>
      <c r="R71" s="372"/>
      <c r="S71" s="372"/>
      <c r="T71" s="372"/>
      <c r="U71" s="372"/>
      <c r="V71" s="372"/>
      <c r="W71" s="372"/>
      <c r="X71" s="372"/>
      <c r="Y71" s="372"/>
      <c r="Z71" s="372"/>
      <c r="AA71" s="372"/>
      <c r="AB71" s="372"/>
      <c r="AC71" s="372"/>
      <c r="AD71" s="372"/>
      <c r="AE71" s="372"/>
      <c r="AF71" s="365"/>
      <c r="AG71" s="376"/>
      <c r="AH71" s="360"/>
      <c r="AI71" s="360"/>
      <c r="AJ71" s="360"/>
      <c r="AK71" s="360"/>
      <c r="AL71" s="360"/>
      <c r="AM71" s="360"/>
      <c r="AN71" s="360"/>
      <c r="AO71" s="360"/>
      <c r="AP71" s="360"/>
      <c r="AQ71" s="360"/>
      <c r="AR71" s="364"/>
      <c r="AS71" s="365"/>
      <c r="AV71" s="347" t="s">
        <v>22</v>
      </c>
      <c r="AW71" s="348"/>
      <c r="AX71" s="348"/>
      <c r="AY71" s="348"/>
      <c r="AZ71" s="348"/>
      <c r="BA71" s="142">
        <v>10</v>
      </c>
    </row>
    <row r="72" spans="1:53" ht="16.5" thickTop="1" x14ac:dyDescent="0.25"/>
    <row r="73" spans="1:53" ht="18.75" x14ac:dyDescent="0.3">
      <c r="A73" s="352" t="s">
        <v>117</v>
      </c>
      <c r="B73" s="352"/>
      <c r="C73" s="352"/>
      <c r="D73" s="352"/>
      <c r="E73" s="352"/>
      <c r="F73" s="352"/>
    </row>
    <row r="74" spans="1:53" ht="16.5" thickBot="1" x14ac:dyDescent="0.3">
      <c r="U74" s="14"/>
    </row>
    <row r="75" spans="1:53" ht="16.5" thickTop="1" x14ac:dyDescent="0.25">
      <c r="A75" s="373" t="s">
        <v>118</v>
      </c>
      <c r="B75" s="374"/>
      <c r="C75" s="374"/>
      <c r="D75" s="374"/>
      <c r="E75" s="374"/>
      <c r="F75" s="374"/>
      <c r="G75" s="374"/>
      <c r="H75" s="374"/>
      <c r="I75" s="374"/>
      <c r="J75" s="374"/>
      <c r="K75" s="374"/>
      <c r="L75" s="374"/>
      <c r="M75" s="374"/>
      <c r="N75" s="374"/>
      <c r="O75" s="374"/>
      <c r="P75" s="374"/>
      <c r="Q75" s="374"/>
      <c r="R75" s="374"/>
      <c r="S75" s="374"/>
      <c r="T75" s="375"/>
      <c r="V75" s="366" t="s">
        <v>120</v>
      </c>
      <c r="W75" s="367"/>
      <c r="X75" s="367"/>
      <c r="Y75" s="367"/>
      <c r="Z75" s="367"/>
      <c r="AA75" s="367"/>
      <c r="AB75" s="367"/>
      <c r="AC75" s="367"/>
      <c r="AD75" s="367"/>
      <c r="AE75" s="367"/>
      <c r="AF75" s="367"/>
      <c r="AG75" s="367"/>
      <c r="AH75" s="367"/>
      <c r="AI75" s="367"/>
      <c r="AJ75" s="367"/>
      <c r="AK75" s="367"/>
      <c r="AL75" s="368"/>
      <c r="AN75" s="130" t="s">
        <v>25</v>
      </c>
      <c r="AO75" s="129"/>
      <c r="AP75" s="129"/>
      <c r="AQ75" s="129"/>
      <c r="AR75" s="387">
        <f>SUM(AR37:AS71)</f>
        <v>0</v>
      </c>
      <c r="AS75" s="388"/>
    </row>
    <row r="76" spans="1:53" x14ac:dyDescent="0.25">
      <c r="A76" s="349"/>
      <c r="B76" s="350"/>
      <c r="C76" s="350"/>
      <c r="D76" s="350"/>
      <c r="E76" s="350"/>
      <c r="F76" s="350"/>
      <c r="G76" s="350"/>
      <c r="H76" s="350"/>
      <c r="I76" s="350"/>
      <c r="J76" s="350"/>
      <c r="K76" s="350"/>
      <c r="L76" s="350"/>
      <c r="M76" s="350"/>
      <c r="N76" s="350"/>
      <c r="O76" s="350"/>
      <c r="P76" s="350"/>
      <c r="Q76" s="350"/>
      <c r="R76" s="350"/>
      <c r="S76" s="350"/>
      <c r="T76" s="351"/>
      <c r="V76" s="349"/>
      <c r="W76" s="350"/>
      <c r="X76" s="350"/>
      <c r="Y76" s="350"/>
      <c r="Z76" s="350"/>
      <c r="AA76" s="350"/>
      <c r="AB76" s="350"/>
      <c r="AC76" s="350"/>
      <c r="AD76" s="350"/>
      <c r="AE76" s="350"/>
      <c r="AF76" s="350"/>
      <c r="AG76" s="350"/>
      <c r="AH76" s="350"/>
      <c r="AI76" s="350"/>
      <c r="AJ76" s="350"/>
      <c r="AK76" s="350"/>
      <c r="AL76" s="351"/>
      <c r="AN76" s="125" t="s">
        <v>26</v>
      </c>
      <c r="AO76" s="126"/>
      <c r="AP76" s="126"/>
      <c r="AQ76" s="126"/>
      <c r="AR76" s="302">
        <f>AVERAGE(AR37:AS71)</f>
        <v>0</v>
      </c>
      <c r="AS76" s="303"/>
    </row>
    <row r="77" spans="1:53" x14ac:dyDescent="0.25">
      <c r="A77" s="349"/>
      <c r="B77" s="350"/>
      <c r="C77" s="350"/>
      <c r="D77" s="350"/>
      <c r="E77" s="350"/>
      <c r="F77" s="350"/>
      <c r="G77" s="350"/>
      <c r="H77" s="350"/>
      <c r="I77" s="350"/>
      <c r="J77" s="350"/>
      <c r="K77" s="350"/>
      <c r="L77" s="350"/>
      <c r="M77" s="350"/>
      <c r="N77" s="350"/>
      <c r="O77" s="350"/>
      <c r="P77" s="350"/>
      <c r="Q77" s="350"/>
      <c r="R77" s="350"/>
      <c r="S77" s="350"/>
      <c r="T77" s="351"/>
      <c r="V77" s="349"/>
      <c r="W77" s="350"/>
      <c r="X77" s="350"/>
      <c r="Y77" s="350"/>
      <c r="Z77" s="350"/>
      <c r="AA77" s="350"/>
      <c r="AB77" s="350"/>
      <c r="AC77" s="350"/>
      <c r="AD77" s="350"/>
      <c r="AE77" s="350"/>
      <c r="AF77" s="350"/>
      <c r="AG77" s="350"/>
      <c r="AH77" s="350"/>
      <c r="AI77" s="350"/>
      <c r="AJ77" s="350"/>
      <c r="AK77" s="350"/>
      <c r="AL77" s="351"/>
    </row>
    <row r="78" spans="1:53" x14ac:dyDescent="0.25">
      <c r="A78" s="349"/>
      <c r="B78" s="350"/>
      <c r="C78" s="350"/>
      <c r="D78" s="350"/>
      <c r="E78" s="350"/>
      <c r="F78" s="350"/>
      <c r="G78" s="350"/>
      <c r="H78" s="350"/>
      <c r="I78" s="350"/>
      <c r="J78" s="350"/>
      <c r="K78" s="350"/>
      <c r="L78" s="350"/>
      <c r="M78" s="350"/>
      <c r="N78" s="350"/>
      <c r="O78" s="350"/>
      <c r="P78" s="350"/>
      <c r="Q78" s="350"/>
      <c r="R78" s="350"/>
      <c r="S78" s="350"/>
      <c r="T78" s="351"/>
      <c r="V78" s="349"/>
      <c r="W78" s="350"/>
      <c r="X78" s="350"/>
      <c r="Y78" s="350"/>
      <c r="Z78" s="350"/>
      <c r="AA78" s="350"/>
      <c r="AB78" s="350"/>
      <c r="AC78" s="350"/>
      <c r="AD78" s="350"/>
      <c r="AE78" s="350"/>
      <c r="AF78" s="350"/>
      <c r="AG78" s="350"/>
      <c r="AH78" s="350"/>
      <c r="AI78" s="350"/>
      <c r="AJ78" s="350"/>
      <c r="AK78" s="350"/>
      <c r="AL78" s="351"/>
    </row>
    <row r="79" spans="1:53" x14ac:dyDescent="0.25">
      <c r="A79" s="349"/>
      <c r="B79" s="350"/>
      <c r="C79" s="350"/>
      <c r="D79" s="350"/>
      <c r="E79" s="350"/>
      <c r="F79" s="350"/>
      <c r="G79" s="350"/>
      <c r="H79" s="350"/>
      <c r="I79" s="350"/>
      <c r="J79" s="350"/>
      <c r="K79" s="350"/>
      <c r="L79" s="350"/>
      <c r="M79" s="350"/>
      <c r="N79" s="350"/>
      <c r="O79" s="350"/>
      <c r="P79" s="350"/>
      <c r="Q79" s="350"/>
      <c r="R79" s="350"/>
      <c r="S79" s="350"/>
      <c r="T79" s="351"/>
      <c r="V79" s="349"/>
      <c r="W79" s="350"/>
      <c r="X79" s="350"/>
      <c r="Y79" s="350"/>
      <c r="Z79" s="350"/>
      <c r="AA79" s="350"/>
      <c r="AB79" s="350"/>
      <c r="AC79" s="350"/>
      <c r="AD79" s="350"/>
      <c r="AE79" s="350"/>
      <c r="AF79" s="350"/>
      <c r="AG79" s="350"/>
      <c r="AH79" s="350"/>
      <c r="AI79" s="350"/>
      <c r="AJ79" s="350"/>
      <c r="AK79" s="350"/>
      <c r="AL79" s="351"/>
    </row>
    <row r="80" spans="1:53" x14ac:dyDescent="0.25">
      <c r="U80" s="14"/>
      <c r="V80" s="349"/>
      <c r="W80" s="350"/>
      <c r="X80" s="350"/>
      <c r="Y80" s="350"/>
      <c r="Z80" s="350"/>
      <c r="AA80" s="350"/>
      <c r="AB80" s="350"/>
      <c r="AC80" s="350"/>
      <c r="AD80" s="350"/>
      <c r="AE80" s="350"/>
      <c r="AF80" s="350"/>
      <c r="AG80" s="350"/>
      <c r="AH80" s="350"/>
      <c r="AI80" s="350"/>
      <c r="AJ80" s="350"/>
      <c r="AK80" s="350"/>
      <c r="AL80" s="351"/>
    </row>
    <row r="81" spans="1:38" x14ac:dyDescent="0.25">
      <c r="A81" s="373" t="s">
        <v>119</v>
      </c>
      <c r="B81" s="374"/>
      <c r="C81" s="374"/>
      <c r="D81" s="374"/>
      <c r="E81" s="374"/>
      <c r="F81" s="374"/>
      <c r="G81" s="374"/>
      <c r="H81" s="374"/>
      <c r="I81" s="374"/>
      <c r="J81" s="374"/>
      <c r="K81" s="374"/>
      <c r="L81" s="374"/>
      <c r="M81" s="374"/>
      <c r="N81" s="374"/>
      <c r="O81" s="374"/>
      <c r="P81" s="374"/>
      <c r="Q81" s="374"/>
      <c r="R81" s="374"/>
      <c r="S81" s="374"/>
      <c r="T81" s="375"/>
      <c r="V81" s="349"/>
      <c r="W81" s="350"/>
      <c r="X81" s="350"/>
      <c r="Y81" s="350"/>
      <c r="Z81" s="350"/>
      <c r="AA81" s="350"/>
      <c r="AB81" s="350"/>
      <c r="AC81" s="350"/>
      <c r="AD81" s="350"/>
      <c r="AE81" s="350"/>
      <c r="AF81" s="350"/>
      <c r="AG81" s="350"/>
      <c r="AH81" s="350"/>
      <c r="AI81" s="350"/>
      <c r="AJ81" s="350"/>
      <c r="AK81" s="350"/>
      <c r="AL81" s="351"/>
    </row>
    <row r="82" spans="1:38" x14ac:dyDescent="0.25">
      <c r="A82" s="349"/>
      <c r="B82" s="350"/>
      <c r="C82" s="350"/>
      <c r="D82" s="350"/>
      <c r="E82" s="350"/>
      <c r="F82" s="350"/>
      <c r="G82" s="350"/>
      <c r="H82" s="350"/>
      <c r="I82" s="350"/>
      <c r="J82" s="350"/>
      <c r="K82" s="350"/>
      <c r="L82" s="350"/>
      <c r="M82" s="350"/>
      <c r="N82" s="350"/>
      <c r="O82" s="350"/>
      <c r="P82" s="350"/>
      <c r="Q82" s="350"/>
      <c r="R82" s="350"/>
      <c r="S82" s="350"/>
      <c r="T82" s="351"/>
      <c r="V82" s="349"/>
      <c r="W82" s="350"/>
      <c r="X82" s="350"/>
      <c r="Y82" s="350"/>
      <c r="Z82" s="350"/>
      <c r="AA82" s="350"/>
      <c r="AB82" s="350"/>
      <c r="AC82" s="350"/>
      <c r="AD82" s="350"/>
      <c r="AE82" s="350"/>
      <c r="AF82" s="350"/>
      <c r="AG82" s="350"/>
      <c r="AH82" s="350"/>
      <c r="AI82" s="350"/>
      <c r="AJ82" s="350"/>
      <c r="AK82" s="350"/>
      <c r="AL82" s="351"/>
    </row>
    <row r="83" spans="1:38" x14ac:dyDescent="0.25">
      <c r="A83" s="349"/>
      <c r="B83" s="350"/>
      <c r="C83" s="350"/>
      <c r="D83" s="350"/>
      <c r="E83" s="350"/>
      <c r="F83" s="350"/>
      <c r="G83" s="350"/>
      <c r="H83" s="350"/>
      <c r="I83" s="350"/>
      <c r="J83" s="350"/>
      <c r="K83" s="350"/>
      <c r="L83" s="350"/>
      <c r="M83" s="350"/>
      <c r="N83" s="350"/>
      <c r="O83" s="350"/>
      <c r="P83" s="350"/>
      <c r="Q83" s="350"/>
      <c r="R83" s="350"/>
      <c r="S83" s="350"/>
      <c r="T83" s="351"/>
      <c r="V83" s="349"/>
      <c r="W83" s="350"/>
      <c r="X83" s="350"/>
      <c r="Y83" s="350"/>
      <c r="Z83" s="350"/>
      <c r="AA83" s="350"/>
      <c r="AB83" s="350"/>
      <c r="AC83" s="350"/>
      <c r="AD83" s="350"/>
      <c r="AE83" s="350"/>
      <c r="AF83" s="350"/>
      <c r="AG83" s="350"/>
      <c r="AH83" s="350"/>
      <c r="AI83" s="350"/>
      <c r="AJ83" s="350"/>
      <c r="AK83" s="350"/>
      <c r="AL83" s="351"/>
    </row>
    <row r="84" spans="1:38" x14ac:dyDescent="0.25">
      <c r="A84" s="349"/>
      <c r="B84" s="350"/>
      <c r="C84" s="350"/>
      <c r="D84" s="350"/>
      <c r="E84" s="350"/>
      <c r="F84" s="350"/>
      <c r="G84" s="350"/>
      <c r="H84" s="350"/>
      <c r="I84" s="350"/>
      <c r="J84" s="350"/>
      <c r="K84" s="350"/>
      <c r="L84" s="350"/>
      <c r="M84" s="350"/>
      <c r="N84" s="350"/>
      <c r="O84" s="350"/>
      <c r="P84" s="350"/>
      <c r="Q84" s="350"/>
      <c r="R84" s="350"/>
      <c r="S84" s="350"/>
      <c r="T84" s="351"/>
      <c r="V84" s="349"/>
      <c r="W84" s="350"/>
      <c r="X84" s="350"/>
      <c r="Y84" s="350"/>
      <c r="Z84" s="350"/>
      <c r="AA84" s="350"/>
      <c r="AB84" s="350"/>
      <c r="AC84" s="350"/>
      <c r="AD84" s="350"/>
      <c r="AE84" s="350"/>
      <c r="AF84" s="350"/>
      <c r="AG84" s="350"/>
      <c r="AH84" s="350"/>
      <c r="AI84" s="350"/>
      <c r="AJ84" s="350"/>
      <c r="AK84" s="350"/>
      <c r="AL84" s="351"/>
    </row>
    <row r="85" spans="1:38" x14ac:dyDescent="0.25">
      <c r="A85" s="349"/>
      <c r="B85" s="350"/>
      <c r="C85" s="350"/>
      <c r="D85" s="350"/>
      <c r="E85" s="350"/>
      <c r="F85" s="350"/>
      <c r="G85" s="350"/>
      <c r="H85" s="350"/>
      <c r="I85" s="350"/>
      <c r="J85" s="350"/>
      <c r="K85" s="350"/>
      <c r="L85" s="350"/>
      <c r="M85" s="350"/>
      <c r="N85" s="350"/>
      <c r="O85" s="350"/>
      <c r="P85" s="350"/>
      <c r="Q85" s="350"/>
      <c r="R85" s="350"/>
      <c r="S85" s="350"/>
      <c r="T85" s="351"/>
      <c r="V85" s="349"/>
      <c r="W85" s="350"/>
      <c r="X85" s="350"/>
      <c r="Y85" s="350"/>
      <c r="Z85" s="350"/>
      <c r="AA85" s="350"/>
      <c r="AB85" s="350"/>
      <c r="AC85" s="350"/>
      <c r="AD85" s="350"/>
      <c r="AE85" s="350"/>
      <c r="AF85" s="350"/>
      <c r="AG85" s="350"/>
      <c r="AH85" s="350"/>
      <c r="AI85" s="350"/>
      <c r="AJ85" s="350"/>
      <c r="AK85" s="350"/>
      <c r="AL85" s="351"/>
    </row>
    <row r="90" spans="1:38" x14ac:dyDescent="0.25">
      <c r="A90" s="138" t="s">
        <v>179</v>
      </c>
    </row>
  </sheetData>
  <mergeCells count="337">
    <mergeCell ref="AN49:AO49"/>
    <mergeCell ref="AP49:AQ49"/>
    <mergeCell ref="AN55:AO55"/>
    <mergeCell ref="AP55:AQ55"/>
    <mergeCell ref="AN42:AO42"/>
    <mergeCell ref="AP42:AQ42"/>
    <mergeCell ref="AN68:AO68"/>
    <mergeCell ref="AP68:AQ68"/>
    <mergeCell ref="AN57:AO57"/>
    <mergeCell ref="AP57:AQ57"/>
    <mergeCell ref="AN45:AO45"/>
    <mergeCell ref="AN43:AO43"/>
    <mergeCell ref="AP43:AQ43"/>
    <mergeCell ref="AN44:AO44"/>
    <mergeCell ref="AP44:AQ44"/>
    <mergeCell ref="AN54:AO54"/>
    <mergeCell ref="AP54:AQ54"/>
    <mergeCell ref="AN48:AO48"/>
    <mergeCell ref="AP48:AQ48"/>
    <mergeCell ref="G62:L62"/>
    <mergeCell ref="AG45:AM45"/>
    <mergeCell ref="AG44:AM44"/>
    <mergeCell ref="AG62:AM62"/>
    <mergeCell ref="M62:AF62"/>
    <mergeCell ref="G63:L63"/>
    <mergeCell ref="G64:L64"/>
    <mergeCell ref="G65:L65"/>
    <mergeCell ref="G66:L66"/>
    <mergeCell ref="AG52:AM52"/>
    <mergeCell ref="M52:AF52"/>
    <mergeCell ref="M53:AF53"/>
    <mergeCell ref="AG57:AM57"/>
    <mergeCell ref="AG54:AM54"/>
    <mergeCell ref="M64:AF64"/>
    <mergeCell ref="G58:L58"/>
    <mergeCell ref="G59:L59"/>
    <mergeCell ref="AG63:AM63"/>
    <mergeCell ref="AG64:AM64"/>
    <mergeCell ref="AG65:AM65"/>
    <mergeCell ref="M63:AF63"/>
    <mergeCell ref="AR54:AS54"/>
    <mergeCell ref="AR42:AS42"/>
    <mergeCell ref="AR43:AS43"/>
    <mergeCell ref="AR44:AS44"/>
    <mergeCell ref="AR57:AS57"/>
    <mergeCell ref="AR60:AS60"/>
    <mergeCell ref="AR59:AS59"/>
    <mergeCell ref="AR58:AS58"/>
    <mergeCell ref="AN58:AO58"/>
    <mergeCell ref="AP58:AQ58"/>
    <mergeCell ref="AN59:AO59"/>
    <mergeCell ref="AP59:AQ59"/>
    <mergeCell ref="AN60:AO60"/>
    <mergeCell ref="AP60:AQ60"/>
    <mergeCell ref="AN52:AO52"/>
    <mergeCell ref="AP52:AQ52"/>
    <mergeCell ref="AR49:AS49"/>
    <mergeCell ref="AP45:AQ45"/>
    <mergeCell ref="AR45:AS45"/>
    <mergeCell ref="AN46:AO46"/>
    <mergeCell ref="AP46:AQ46"/>
    <mergeCell ref="AR46:AS46"/>
    <mergeCell ref="AP47:AQ47"/>
    <mergeCell ref="AR47:AS47"/>
    <mergeCell ref="AR55:AS55"/>
    <mergeCell ref="AN56:AO56"/>
    <mergeCell ref="AP56:AQ56"/>
    <mergeCell ref="AR56:AS56"/>
    <mergeCell ref="AP66:AQ66"/>
    <mergeCell ref="AN67:AO67"/>
    <mergeCell ref="AP67:AQ67"/>
    <mergeCell ref="AR67:AS67"/>
    <mergeCell ref="AN61:AO61"/>
    <mergeCell ref="AP61:AQ61"/>
    <mergeCell ref="AR61:AS61"/>
    <mergeCell ref="AN62:AO62"/>
    <mergeCell ref="AP62:AQ62"/>
    <mergeCell ref="AR62:AS62"/>
    <mergeCell ref="AN63:AO63"/>
    <mergeCell ref="AP63:AQ63"/>
    <mergeCell ref="AR63:AS63"/>
    <mergeCell ref="AR65:AS65"/>
    <mergeCell ref="AR66:AS66"/>
    <mergeCell ref="AN64:AO64"/>
    <mergeCell ref="AP64:AQ64"/>
    <mergeCell ref="G67:L67"/>
    <mergeCell ref="G68:L68"/>
    <mergeCell ref="G69:L69"/>
    <mergeCell ref="D67:F67"/>
    <mergeCell ref="D68:F68"/>
    <mergeCell ref="D69:F69"/>
    <mergeCell ref="A68:C68"/>
    <mergeCell ref="AG69:AM69"/>
    <mergeCell ref="AG70:AM70"/>
    <mergeCell ref="AG67:AM67"/>
    <mergeCell ref="AG68:AM68"/>
    <mergeCell ref="D70:F70"/>
    <mergeCell ref="D63:F63"/>
    <mergeCell ref="D64:F64"/>
    <mergeCell ref="D65:F65"/>
    <mergeCell ref="D66:F66"/>
    <mergeCell ref="A58:C58"/>
    <mergeCell ref="A63:C63"/>
    <mergeCell ref="A67:C67"/>
    <mergeCell ref="A69:C69"/>
    <mergeCell ref="A64:C64"/>
    <mergeCell ref="A65:C65"/>
    <mergeCell ref="A66:C66"/>
    <mergeCell ref="A59:C59"/>
    <mergeCell ref="A60:C60"/>
    <mergeCell ref="A61:C61"/>
    <mergeCell ref="A62:C62"/>
    <mergeCell ref="D58:F58"/>
    <mergeCell ref="D59:F59"/>
    <mergeCell ref="D60:F60"/>
    <mergeCell ref="D61:F61"/>
    <mergeCell ref="D62:F62"/>
    <mergeCell ref="A40:C40"/>
    <mergeCell ref="A41:C41"/>
    <mergeCell ref="A42:C42"/>
    <mergeCell ref="A44:C44"/>
    <mergeCell ref="A55:C55"/>
    <mergeCell ref="A56:C56"/>
    <mergeCell ref="A57:C57"/>
    <mergeCell ref="G55:L55"/>
    <mergeCell ref="G56:L56"/>
    <mergeCell ref="D54:F54"/>
    <mergeCell ref="G54:L54"/>
    <mergeCell ref="D40:F40"/>
    <mergeCell ref="D55:F55"/>
    <mergeCell ref="D56:F56"/>
    <mergeCell ref="D57:F57"/>
    <mergeCell ref="A54:C54"/>
    <mergeCell ref="D53:F53"/>
    <mergeCell ref="A43:C43"/>
    <mergeCell ref="A48:C48"/>
    <mergeCell ref="A53:C53"/>
    <mergeCell ref="A52:C52"/>
    <mergeCell ref="D52:F52"/>
    <mergeCell ref="G52:L52"/>
    <mergeCell ref="G57:L57"/>
    <mergeCell ref="G40:L40"/>
    <mergeCell ref="G41:L41"/>
    <mergeCell ref="G42:L42"/>
    <mergeCell ref="G43:L43"/>
    <mergeCell ref="G44:L44"/>
    <mergeCell ref="G45:L45"/>
    <mergeCell ref="G46:L46"/>
    <mergeCell ref="G47:L47"/>
    <mergeCell ref="G48:L48"/>
    <mergeCell ref="AN41:AO41"/>
    <mergeCell ref="AR40:AS40"/>
    <mergeCell ref="AR41:AS41"/>
    <mergeCell ref="AP39:AQ39"/>
    <mergeCell ref="M40:AF40"/>
    <mergeCell ref="M41:AF41"/>
    <mergeCell ref="M42:AF42"/>
    <mergeCell ref="M43:AF43"/>
    <mergeCell ref="AG39:AM39"/>
    <mergeCell ref="AG42:AM42"/>
    <mergeCell ref="AG43:AM43"/>
    <mergeCell ref="AG40:AM40"/>
    <mergeCell ref="AG41:AM41"/>
    <mergeCell ref="AP40:AQ40"/>
    <mergeCell ref="AN40:AO40"/>
    <mergeCell ref="AP41:AQ41"/>
    <mergeCell ref="A17:E17"/>
    <mergeCell ref="A18:E19"/>
    <mergeCell ref="A20:E21"/>
    <mergeCell ref="A22:E23"/>
    <mergeCell ref="A24:E25"/>
    <mergeCell ref="M38:AF38"/>
    <mergeCell ref="M39:AF39"/>
    <mergeCell ref="AR37:AS37"/>
    <mergeCell ref="AG38:AM38"/>
    <mergeCell ref="AN38:AO38"/>
    <mergeCell ref="AP38:AQ38"/>
    <mergeCell ref="AR38:AS38"/>
    <mergeCell ref="AR39:AS39"/>
    <mergeCell ref="AG37:AM37"/>
    <mergeCell ref="AN37:AO37"/>
    <mergeCell ref="AP37:AQ37"/>
    <mergeCell ref="AN39:AO39"/>
    <mergeCell ref="A37:C37"/>
    <mergeCell ref="M37:AF37"/>
    <mergeCell ref="D37:F37"/>
    <mergeCell ref="D38:F38"/>
    <mergeCell ref="D39:F39"/>
    <mergeCell ref="G37:L37"/>
    <mergeCell ref="G38:L38"/>
    <mergeCell ref="AN14:BC15"/>
    <mergeCell ref="AG35:AM36"/>
    <mergeCell ref="AN35:AO36"/>
    <mergeCell ref="AP35:AQ36"/>
    <mergeCell ref="AR35:AS36"/>
    <mergeCell ref="G35:L36"/>
    <mergeCell ref="D35:F36"/>
    <mergeCell ref="A3:G3"/>
    <mergeCell ref="I3:S3"/>
    <mergeCell ref="A7:E8"/>
    <mergeCell ref="M14:Q15"/>
    <mergeCell ref="R14:AG15"/>
    <mergeCell ref="A26:E27"/>
    <mergeCell ref="A28:E28"/>
    <mergeCell ref="A29:E29"/>
    <mergeCell ref="A30:E30"/>
    <mergeCell ref="AD3:AG3"/>
    <mergeCell ref="I7:J7"/>
    <mergeCell ref="L7:M7"/>
    <mergeCell ref="M11:Q12"/>
    <mergeCell ref="R11:BC12"/>
    <mergeCell ref="F7:G7"/>
    <mergeCell ref="A11:E11"/>
    <mergeCell ref="A13:E13"/>
    <mergeCell ref="A50:C50"/>
    <mergeCell ref="A46:C46"/>
    <mergeCell ref="A47:C47"/>
    <mergeCell ref="A45:C45"/>
    <mergeCell ref="M46:AF46"/>
    <mergeCell ref="M47:AF47"/>
    <mergeCell ref="M48:AF48"/>
    <mergeCell ref="M49:AF49"/>
    <mergeCell ref="M50:AF50"/>
    <mergeCell ref="D46:F46"/>
    <mergeCell ref="D47:F47"/>
    <mergeCell ref="D48:F48"/>
    <mergeCell ref="D49:F49"/>
    <mergeCell ref="D44:F44"/>
    <mergeCell ref="D45:F45"/>
    <mergeCell ref="M45:AF45"/>
    <mergeCell ref="AG61:AM61"/>
    <mergeCell ref="M55:AF55"/>
    <mergeCell ref="M56:AF56"/>
    <mergeCell ref="M57:AF57"/>
    <mergeCell ref="M58:AF58"/>
    <mergeCell ref="M59:AF59"/>
    <mergeCell ref="M60:AF60"/>
    <mergeCell ref="M61:AF61"/>
    <mergeCell ref="M54:AF54"/>
    <mergeCell ref="G53:L53"/>
    <mergeCell ref="M44:AF44"/>
    <mergeCell ref="AG55:AM55"/>
    <mergeCell ref="AG56:AM56"/>
    <mergeCell ref="AG58:AM58"/>
    <mergeCell ref="AG59:AM59"/>
    <mergeCell ref="AG60:AM60"/>
    <mergeCell ref="G60:L60"/>
    <mergeCell ref="G61:L61"/>
    <mergeCell ref="A12:E12"/>
    <mergeCell ref="A51:C51"/>
    <mergeCell ref="AG47:AM47"/>
    <mergeCell ref="A49:C49"/>
    <mergeCell ref="D50:F50"/>
    <mergeCell ref="D51:F51"/>
    <mergeCell ref="G49:L49"/>
    <mergeCell ref="G50:L50"/>
    <mergeCell ref="G51:L51"/>
    <mergeCell ref="M51:AF51"/>
    <mergeCell ref="A39:C39"/>
    <mergeCell ref="AI14:AM15"/>
    <mergeCell ref="A14:E14"/>
    <mergeCell ref="M35:AF36"/>
    <mergeCell ref="A35:C36"/>
    <mergeCell ref="A15:E15"/>
    <mergeCell ref="A16:E16"/>
    <mergeCell ref="AG46:AM46"/>
    <mergeCell ref="AG48:AM48"/>
    <mergeCell ref="G39:L39"/>
    <mergeCell ref="A38:C38"/>
    <mergeCell ref="D41:F41"/>
    <mergeCell ref="D42:F42"/>
    <mergeCell ref="D43:F43"/>
    <mergeCell ref="AR48:AS48"/>
    <mergeCell ref="AG49:AM49"/>
    <mergeCell ref="AN47:AO47"/>
    <mergeCell ref="AV64:AZ64"/>
    <mergeCell ref="AV65:AZ65"/>
    <mergeCell ref="AV66:AZ66"/>
    <mergeCell ref="AV67:AZ67"/>
    <mergeCell ref="AR52:AS52"/>
    <mergeCell ref="AR53:AS53"/>
    <mergeCell ref="AP50:AQ50"/>
    <mergeCell ref="AR50:AS50"/>
    <mergeCell ref="AG51:AM51"/>
    <mergeCell ref="AN51:AO51"/>
    <mergeCell ref="AP51:AQ51"/>
    <mergeCell ref="AR51:AS51"/>
    <mergeCell ref="AG50:AM50"/>
    <mergeCell ref="AN50:AO50"/>
    <mergeCell ref="AG53:AM53"/>
    <mergeCell ref="AN53:AO53"/>
    <mergeCell ref="AP53:AQ53"/>
    <mergeCell ref="AV60:AZ60"/>
    <mergeCell ref="AV61:AZ61"/>
    <mergeCell ref="AV62:AZ62"/>
    <mergeCell ref="AV63:AZ63"/>
    <mergeCell ref="A81:T81"/>
    <mergeCell ref="V76:AL85"/>
    <mergeCell ref="AP71:AQ71"/>
    <mergeCell ref="AV68:AZ68"/>
    <mergeCell ref="AV69:AZ69"/>
    <mergeCell ref="M65:AF65"/>
    <mergeCell ref="M66:AF66"/>
    <mergeCell ref="M67:AF67"/>
    <mergeCell ref="AR64:AS64"/>
    <mergeCell ref="AN65:AO65"/>
    <mergeCell ref="AP65:AQ65"/>
    <mergeCell ref="AN66:AO66"/>
    <mergeCell ref="AG66:AM66"/>
    <mergeCell ref="AN69:AO69"/>
    <mergeCell ref="AP69:AQ69"/>
    <mergeCell ref="AG71:AM71"/>
    <mergeCell ref="AN71:AO71"/>
    <mergeCell ref="AN70:AO70"/>
    <mergeCell ref="AP70:AQ70"/>
    <mergeCell ref="A82:T85"/>
    <mergeCell ref="AV70:AZ70"/>
    <mergeCell ref="AR75:AS75"/>
    <mergeCell ref="AR76:AS76"/>
    <mergeCell ref="AR70:AS70"/>
    <mergeCell ref="AV71:AZ71"/>
    <mergeCell ref="A76:T79"/>
    <mergeCell ref="A73:F73"/>
    <mergeCell ref="A70:C70"/>
    <mergeCell ref="A71:C71"/>
    <mergeCell ref="G70:L70"/>
    <mergeCell ref="G71:L71"/>
    <mergeCell ref="AR68:AS68"/>
    <mergeCell ref="AR71:AS71"/>
    <mergeCell ref="V75:AL75"/>
    <mergeCell ref="M68:AF68"/>
    <mergeCell ref="M69:AF69"/>
    <mergeCell ref="M70:AF70"/>
    <mergeCell ref="M71:AF71"/>
    <mergeCell ref="A75:T75"/>
    <mergeCell ref="AR69:AS69"/>
    <mergeCell ref="D71:F71"/>
  </mergeCells>
  <conditionalFormatting sqref="F11:H15 F18:H18 F28:H28 F30:H31">
    <cfRule type="expression" dxfId="54" priority="31">
      <formula>$AS$3=3</formula>
    </cfRule>
  </conditionalFormatting>
  <conditionalFormatting sqref="F19:H27">
    <cfRule type="expression" dxfId="53" priority="27">
      <formula>$AS$3=3</formula>
    </cfRule>
  </conditionalFormatting>
  <conditionalFormatting sqref="F11:I15 F18:I18 F28:I28 F30:I31">
    <cfRule type="expression" dxfId="52" priority="30">
      <formula>$AS$3=4</formula>
    </cfRule>
  </conditionalFormatting>
  <conditionalFormatting sqref="F19:I27">
    <cfRule type="expression" dxfId="51" priority="26">
      <formula>$AS$3=4</formula>
    </cfRule>
  </conditionalFormatting>
  <conditionalFormatting sqref="F11:J15 F18:J18 F28:J28 F30:J31">
    <cfRule type="expression" dxfId="50" priority="29">
      <formula>$AS$3=5</formula>
    </cfRule>
  </conditionalFormatting>
  <conditionalFormatting sqref="F19:J27">
    <cfRule type="expression" dxfId="49" priority="25">
      <formula>$AS$3=5</formula>
    </cfRule>
  </conditionalFormatting>
  <conditionalFormatting sqref="F11:K11">
    <cfRule type="expression" dxfId="48" priority="37">
      <formula>F$11=$F$7</formula>
    </cfRule>
  </conditionalFormatting>
  <conditionalFormatting sqref="F11:K15 F18:K18 F28:K28 F30:K31">
    <cfRule type="expression" dxfId="47" priority="28">
      <formula>$AS$3=6</formula>
    </cfRule>
  </conditionalFormatting>
  <conditionalFormatting sqref="F16:K16">
    <cfRule type="colorScale" priority="18">
      <colorScale>
        <cfvo type="min"/>
        <cfvo type="max"/>
        <color rgb="FFFCFCFF"/>
        <color rgb="FFF8696B"/>
      </colorScale>
    </cfRule>
  </conditionalFormatting>
  <conditionalFormatting sqref="F18:K18">
    <cfRule type="expression" dxfId="42" priority="8">
      <formula>F16&gt;0.99</formula>
    </cfRule>
  </conditionalFormatting>
  <conditionalFormatting sqref="F19:K19">
    <cfRule type="expression" dxfId="41" priority="9">
      <formula>F16&gt;0.89</formula>
    </cfRule>
  </conditionalFormatting>
  <conditionalFormatting sqref="F19:K27">
    <cfRule type="expression" dxfId="40" priority="24">
      <formula>$AS$3=6</formula>
    </cfRule>
  </conditionalFormatting>
  <conditionalFormatting sqref="F20:K20">
    <cfRule type="expression" dxfId="39" priority="10">
      <formula>F16&gt;0.79</formula>
    </cfRule>
  </conditionalFormatting>
  <conditionalFormatting sqref="F21:K21">
    <cfRule type="expression" dxfId="38" priority="11">
      <formula>F16&gt;0.69</formula>
    </cfRule>
  </conditionalFormatting>
  <conditionalFormatting sqref="F22:K22">
    <cfRule type="expression" dxfId="37" priority="12">
      <formula>F16&gt;0.59</formula>
    </cfRule>
  </conditionalFormatting>
  <conditionalFormatting sqref="F23:K23">
    <cfRule type="expression" dxfId="36" priority="13">
      <formula>F16&gt;0.49</formula>
    </cfRule>
  </conditionalFormatting>
  <conditionalFormatting sqref="F24:K24">
    <cfRule type="expression" dxfId="35" priority="14">
      <formula>F16&gt;0.39</formula>
    </cfRule>
  </conditionalFormatting>
  <conditionalFormatting sqref="F25:K25">
    <cfRule type="expression" dxfId="34" priority="15">
      <formula>F16&gt;0.29</formula>
    </cfRule>
  </conditionalFormatting>
  <conditionalFormatting sqref="F26:K26">
    <cfRule type="expression" dxfId="33" priority="16">
      <formula>F16&gt;0.19</formula>
    </cfRule>
  </conditionalFormatting>
  <conditionalFormatting sqref="F27:K27">
    <cfRule type="expression" dxfId="32" priority="17">
      <formula>F16&gt;0.09</formula>
    </cfRule>
  </conditionalFormatting>
  <conditionalFormatting sqref="H11:H30">
    <cfRule type="expression" dxfId="31" priority="23">
      <formula>$AS$3=3</formula>
    </cfRule>
  </conditionalFormatting>
  <conditionalFormatting sqref="I11:I30">
    <cfRule type="expression" dxfId="30" priority="22">
      <formula>$AS$3=4</formula>
    </cfRule>
  </conditionalFormatting>
  <conditionalFormatting sqref="I18:I27">
    <cfRule type="expression" dxfId="29" priority="1">
      <formula>$I$16=""</formula>
    </cfRule>
  </conditionalFormatting>
  <conditionalFormatting sqref="J11:J30">
    <cfRule type="expression" dxfId="28" priority="21">
      <formula>$AS$3=5</formula>
    </cfRule>
  </conditionalFormatting>
  <conditionalFormatting sqref="J18:K27">
    <cfRule type="expression" dxfId="27" priority="7">
      <formula>$J$16=""</formula>
    </cfRule>
  </conditionalFormatting>
  <conditionalFormatting sqref="K11:K30">
    <cfRule type="expression" dxfId="26" priority="20">
      <formula>$AS$3=6</formula>
    </cfRule>
  </conditionalFormatting>
  <conditionalFormatting sqref="K18:K27">
    <cfRule type="expression" dxfId="25" priority="6">
      <formula>$K$16=""</formula>
    </cfRule>
  </conditionalFormatting>
  <conditionalFormatting sqref="L11">
    <cfRule type="expression" dxfId="24" priority="601">
      <formula>AND($AV$3=6,$BC$3=1)</formula>
    </cfRule>
    <cfRule type="expression" dxfId="23" priority="645">
      <formula>AND($AV$3=3,$BC$3=1)</formula>
    </cfRule>
    <cfRule type="expression" dxfId="22" priority="600">
      <formula>AND($AV$3=6,$BC$3=1)</formula>
    </cfRule>
    <cfRule type="expression" dxfId="21" priority="594">
      <formula>AND($AV$3=6,$BC$3&gt;1)</formula>
    </cfRule>
    <cfRule type="expression" dxfId="20" priority="595">
      <formula>AND($AV$3=6,$BC$3&gt;1)</formula>
    </cfRule>
  </conditionalFormatting>
  <conditionalFormatting sqref="L11:M14 L17:M17">
    <cfRule type="expression" dxfId="19" priority="584">
      <formula>AND($AV$3=3,$BC$3=1)</formula>
    </cfRule>
  </conditionalFormatting>
  <conditionalFormatting sqref="L27:M27">
    <cfRule type="expression" dxfId="18" priority="643">
      <formula>AND($AV$3=3,$BC$3=1)</formula>
    </cfRule>
  </conditionalFormatting>
  <conditionalFormatting sqref="L12:P15 L18:P18">
    <cfRule type="expression" dxfId="17" priority="596">
      <formula>AND($AV$3=6,$BC$3=1)</formula>
    </cfRule>
    <cfRule type="expression" dxfId="16" priority="588">
      <formula>AND($AV$3=6,$BC$3&gt;1)</formula>
    </cfRule>
  </conditionalFormatting>
  <conditionalFormatting sqref="L16:P16">
    <cfRule type="colorScale" priority="3036">
      <colorScale>
        <cfvo type="min"/>
        <cfvo type="max"/>
        <color rgb="FFFCFCFF"/>
        <color rgb="FFF8696B"/>
      </colorScale>
    </cfRule>
    <cfRule type="cellIs" dxfId="15" priority="3037" operator="equal">
      <formula>0.4</formula>
    </cfRule>
    <cfRule type="cellIs" dxfId="14" priority="3038" operator="equal">
      <formula>0.2</formula>
    </cfRule>
    <cfRule type="cellIs" dxfId="13" priority="3039" operator="equal">
      <formula>1</formula>
    </cfRule>
    <cfRule type="cellIs" dxfId="12" priority="3040" operator="equal">
      <formula>0.8</formula>
    </cfRule>
    <cfRule type="cellIs" dxfId="11" priority="3041" operator="equal">
      <formula>0.6</formula>
    </cfRule>
  </conditionalFormatting>
  <conditionalFormatting sqref="L19:P27">
    <cfRule type="expression" dxfId="10" priority="597">
      <formula>AND($AV$3=6,$BC$3=1)</formula>
    </cfRule>
  </conditionalFormatting>
  <conditionalFormatting sqref="L27:P27">
    <cfRule type="expression" dxfId="9" priority="590">
      <formula>AND($AV$3=6,$BC$3&gt;1)</formula>
    </cfRule>
    <cfRule type="expression" dxfId="8" priority="598">
      <formula>AND($AV$3=6,$BC$3=1)</formula>
    </cfRule>
  </conditionalFormatting>
  <conditionalFormatting sqref="M11:M27">
    <cfRule type="expression" dxfId="7" priority="644">
      <formula>AND($AV$3=3,$BC$3=1)</formula>
    </cfRule>
    <cfRule type="expression" dxfId="6" priority="658">
      <formula>AND($AV$3=3,$BC$3&gt;1)</formula>
    </cfRule>
  </conditionalFormatting>
  <conditionalFormatting sqref="M13:P15 M18:P18">
    <cfRule type="expression" dxfId="5" priority="630">
      <formula>AND($AV$3=4,$BC$3=1)</formula>
    </cfRule>
  </conditionalFormatting>
  <conditionalFormatting sqref="M27:P27">
    <cfRule type="expression" dxfId="4" priority="633">
      <formula>AND($AV$3=4,$BC$3=1)</formula>
    </cfRule>
  </conditionalFormatting>
  <conditionalFormatting sqref="O13:P15 O18:P18">
    <cfRule type="expression" dxfId="3" priority="612">
      <formula>AND($AV$3=5,$BC$3=1)</formula>
    </cfRule>
  </conditionalFormatting>
  <conditionalFormatting sqref="O27:P27">
    <cfRule type="expression" dxfId="2" priority="614">
      <formula>AND($AV$3=5,$BC$3=1)</formula>
    </cfRule>
  </conditionalFormatting>
  <conditionalFormatting sqref="P11:P27">
    <cfRule type="expression" dxfId="1" priority="624">
      <formula>AND($AV$3=4,$BC$3&gt;1)</formula>
    </cfRule>
    <cfRule type="expression" dxfId="0" priority="637">
      <formula>AND($AV$3=4,$BC$3=1)</formula>
    </cfRule>
  </conditionalFormatting>
  <dataValidations count="2">
    <dataValidation type="whole" allowBlank="1" showInputMessage="1" showErrorMessage="1" error="Le nombre de la semaine doit correspondre entre 1 et le nombre de semaines par mésocycle." sqref="BF3" xr:uid="{70EBEC74-C4D8-428F-85C1-AF268DB360EF}">
      <formula1>1</formula1>
      <formula2>6</formula2>
    </dataValidation>
    <dataValidation type="whole" allowBlank="1" showInputMessage="1" showErrorMessage="1" sqref="AP37:AQ71" xr:uid="{F4DE1662-6A27-4CFD-988C-A8DCE277496D}">
      <formula1>0</formula1>
      <formula2>10</formula2>
    </dataValidation>
  </dataValidations>
  <pageMargins left="0.7" right="0.7" top="0.78740157499999996" bottom="0.78740157499999996" header="0.3" footer="0.3"/>
  <pageSetup paperSize="8" scale="36"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3053" id="{95FC1956-D386-4A13-B9D6-2D6EB4E6F5E0}">
            <xm:f>F$12=Verlinkung!$B$18</xm:f>
            <x14:dxf>
              <fill>
                <patternFill>
                  <bgColor rgb="FF92D050"/>
                </patternFill>
              </fill>
            </x14:dxf>
          </x14:cfRule>
          <x14:cfRule type="expression" priority="3050" id="{C72421AC-CB36-44CA-B6B5-DF8153F6E586}">
            <xm:f>F$12=Verlinkung!$B$15</xm:f>
            <x14:dxf>
              <fill>
                <patternFill>
                  <bgColor rgb="FFFFFF00"/>
                </patternFill>
              </fill>
            </x14:dxf>
          </x14:cfRule>
          <x14:cfRule type="expression" priority="3051" id="{89DFB216-92EC-4623-B775-2CDFB2CA5C60}">
            <xm:f>F$12=Verlinkung!$B$16</xm:f>
            <x14:dxf>
              <fill>
                <patternFill>
                  <bgColor rgb="FFFFC000"/>
                </patternFill>
              </fill>
            </x14:dxf>
          </x14:cfRule>
          <x14:cfRule type="expression" priority="3052" id="{30DB28EA-E82E-4009-A90F-338E01B44876}">
            <xm:f>F$12=Verlinkung!$B$17</xm:f>
            <x14:dxf>
              <fill>
                <patternFill>
                  <bgColor rgb="FFFF0000"/>
                </patternFill>
              </fill>
            </x14:dxf>
          </x14:cfRule>
          <xm:sqref>F12:K12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25"/>
  <sheetViews>
    <sheetView workbookViewId="0"/>
  </sheetViews>
  <sheetFormatPr baseColWidth="10" defaultRowHeight="15.75" x14ac:dyDescent="0.25"/>
  <cols>
    <col min="1" max="1" width="2.625" customWidth="1"/>
    <col min="2" max="2" width="49.5" bestFit="1" customWidth="1"/>
    <col min="3" max="6" width="9" customWidth="1"/>
  </cols>
  <sheetData>
    <row r="2" spans="2:2" x14ac:dyDescent="0.25">
      <c r="B2" s="98" t="s">
        <v>60</v>
      </c>
    </row>
    <row r="3" spans="2:2" x14ac:dyDescent="0.25">
      <c r="B3" s="15">
        <v>1</v>
      </c>
    </row>
    <row r="4" spans="2:2" x14ac:dyDescent="0.25">
      <c r="B4" s="16">
        <v>0.9</v>
      </c>
    </row>
    <row r="5" spans="2:2" x14ac:dyDescent="0.25">
      <c r="B5" s="16">
        <v>0.8</v>
      </c>
    </row>
    <row r="6" spans="2:2" x14ac:dyDescent="0.25">
      <c r="B6" s="16">
        <v>0.7</v>
      </c>
    </row>
    <row r="7" spans="2:2" ht="15.95" customHeight="1" x14ac:dyDescent="0.25">
      <c r="B7" s="16">
        <v>0.6</v>
      </c>
    </row>
    <row r="8" spans="2:2" x14ac:dyDescent="0.25">
      <c r="B8" s="16">
        <v>0.5</v>
      </c>
    </row>
    <row r="9" spans="2:2" x14ac:dyDescent="0.25">
      <c r="B9" s="16">
        <v>0.4</v>
      </c>
    </row>
    <row r="10" spans="2:2" x14ac:dyDescent="0.25">
      <c r="B10" s="16">
        <v>0.3</v>
      </c>
    </row>
    <row r="11" spans="2:2" x14ac:dyDescent="0.25">
      <c r="B11" s="16">
        <v>0.2</v>
      </c>
    </row>
    <row r="12" spans="2:2" x14ac:dyDescent="0.25">
      <c r="B12" s="20">
        <v>0.1</v>
      </c>
    </row>
    <row r="14" spans="2:2" x14ac:dyDescent="0.25">
      <c r="B14" s="14" t="s">
        <v>61</v>
      </c>
    </row>
    <row r="15" spans="2:2" x14ac:dyDescent="0.25">
      <c r="B15" s="17" t="s">
        <v>62</v>
      </c>
    </row>
    <row r="16" spans="2:2" x14ac:dyDescent="0.25">
      <c r="B16" s="9" t="s">
        <v>63</v>
      </c>
    </row>
    <row r="17" spans="2:2" x14ac:dyDescent="0.25">
      <c r="B17" s="9" t="s">
        <v>64</v>
      </c>
    </row>
    <row r="18" spans="2:2" x14ac:dyDescent="0.25">
      <c r="B18" s="10" t="s">
        <v>65</v>
      </c>
    </row>
    <row r="20" spans="2:2" x14ac:dyDescent="0.25">
      <c r="B20" s="98" t="s">
        <v>66</v>
      </c>
    </row>
    <row r="21" spans="2:2" x14ac:dyDescent="0.25">
      <c r="B21" t="s">
        <v>28</v>
      </c>
    </row>
    <row r="22" spans="2:2" x14ac:dyDescent="0.25">
      <c r="B22" t="s">
        <v>29</v>
      </c>
    </row>
    <row r="23" spans="2:2" x14ac:dyDescent="0.25">
      <c r="B23" t="s">
        <v>30</v>
      </c>
    </row>
    <row r="24" spans="2:2" x14ac:dyDescent="0.25">
      <c r="B24" t="s">
        <v>31</v>
      </c>
    </row>
    <row r="25" spans="2:2" x14ac:dyDescent="0.25">
      <c r="B25" t="s">
        <v>32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3</vt:i4>
      </vt:variant>
    </vt:vector>
  </HeadingPairs>
  <TitlesOfParts>
    <vt:vector size="8" baseType="lpstr">
      <vt:lpstr>Rahmentrainingsplan 2026</vt:lpstr>
      <vt:lpstr>Makrozyklus</vt:lpstr>
      <vt:lpstr>Mesozyklus</vt:lpstr>
      <vt:lpstr>Mikrozyklus</vt:lpstr>
      <vt:lpstr>Verlinkung</vt:lpstr>
      <vt:lpstr>Makrozyklus!Druckbereich</vt:lpstr>
      <vt:lpstr>Mesozyklus!Druckbereich</vt:lpstr>
      <vt:lpstr>'Rahmentrainingsplan 2026'!Druckbereich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Senn Bernhard, BFF Dozent</dc:creator>
  <cp:lastModifiedBy>Senn Bernhard, BFF Dozent</cp:lastModifiedBy>
  <cp:lastPrinted>2023-12-21T14:55:58Z</cp:lastPrinted>
  <dcterms:created xsi:type="dcterms:W3CDTF">2020-02-06T14:30:05Z</dcterms:created>
  <dcterms:modified xsi:type="dcterms:W3CDTF">2025-11-26T14:22:38Z</dcterms:modified>
</cp:coreProperties>
</file>